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rodisem.sharepoint.com/sites/GESTINWEB/Shared Documents/General/SEM WEB/PRESTO/"/>
    </mc:Choice>
  </mc:AlternateContent>
  <xr:revisionPtr revIDLastSave="310" documentId="13_ncr:1_{5967F606-1748-4D73-B557-8818115CACF4}" xr6:coauthVersionLast="47" xr6:coauthVersionMax="47" xr10:uidLastSave="{90D7F35F-9B3E-4EAF-96DA-A1E390794568}"/>
  <bookViews>
    <workbookView xWindow="-110" yWindow="-110" windowWidth="19420" windowHeight="10300" firstSheet="6" activeTab="7" xr2:uid="{C6EF528B-0001-4AEA-B760-43FD28C06FB7}"/>
  </bookViews>
  <sheets>
    <sheet name="LA ELECCIÓN LO ES TODO" sheetId="6" r:id="rId1"/>
    <sheet name="Accent Quartz+HF-24 ImperGrip " sheetId="10" r:id="rId2"/>
    <sheet name="Rehabilitación completa AQ " sheetId="11" r:id="rId3"/>
    <sheet name="Rehabilitación MT2-G " sheetId="3" r:id="rId4"/>
    <sheet name="Accent Lite " sheetId="9" r:id="rId5"/>
    <sheet name="Pavimentos Deck Quartz " sheetId="4" r:id="rId6"/>
    <sheet name="Coronacion piscina Deck Floor " sheetId="5" r:id="rId7"/>
    <sheet name="Impermeabilización HF-24 "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6" i="11"/>
  <c r="E10" i="11"/>
  <c r="E9" i="11"/>
  <c r="E8" i="11"/>
  <c r="E6" i="2"/>
  <c r="E6" i="5"/>
  <c r="E7" i="5"/>
  <c r="E7" i="4"/>
  <c r="E6" i="4"/>
  <c r="E6" i="9"/>
  <c r="E7" i="9"/>
  <c r="E7" i="3"/>
  <c r="E6" i="3"/>
  <c r="E8" i="10"/>
  <c r="E7" i="10"/>
  <c r="E6" i="10"/>
  <c r="F7" i="9"/>
  <c r="F14" i="10"/>
  <c r="F6" i="10"/>
  <c r="F14" i="11"/>
  <c r="F16" i="11"/>
  <c r="F7" i="10"/>
  <c r="F6" i="11"/>
  <c r="F7" i="3"/>
  <c r="F7" i="5"/>
  <c r="F13" i="11"/>
  <c r="F10" i="11"/>
  <c r="F6" i="3"/>
  <c r="F8" i="10"/>
  <c r="F7" i="11"/>
  <c r="F8" i="11"/>
  <c r="F9" i="11"/>
  <c r="F13" i="10"/>
  <c r="F15" i="11"/>
  <c r="F12" i="10"/>
  <c r="F11" i="10"/>
  <c r="F17" i="11" l="1"/>
  <c r="F11" i="11"/>
  <c r="F15" i="10"/>
  <c r="F9" i="10"/>
  <c r="E19" i="11" l="1"/>
  <c r="E17" i="10"/>
  <c r="F6" i="9"/>
  <c r="F6" i="4"/>
  <c r="F19" i="11"/>
  <c r="F10" i="5"/>
  <c r="F17" i="10"/>
  <c r="F9" i="2"/>
  <c r="F11" i="9"/>
  <c r="F11" i="3"/>
  <c r="F10" i="2"/>
  <c r="F6" i="5"/>
  <c r="F11" i="5"/>
  <c r="F7" i="4"/>
  <c r="F11" i="4"/>
  <c r="F10" i="3"/>
  <c r="F10" i="9"/>
  <c r="F6" i="2"/>
  <c r="F10" i="4"/>
  <c r="F20" i="11" l="1"/>
  <c r="F12" i="9"/>
  <c r="F12" i="5"/>
  <c r="F8" i="5"/>
  <c r="F12" i="4"/>
  <c r="F8" i="4"/>
  <c r="F8" i="9"/>
  <c r="F18" i="10"/>
  <c r="F12" i="3"/>
  <c r="F8" i="3"/>
  <c r="E14" i="9"/>
  <c r="F7" i="2"/>
  <c r="F11" i="2"/>
  <c r="E14" i="3" l="1"/>
  <c r="E14" i="5"/>
  <c r="E13" i="2"/>
  <c r="F14" i="9"/>
  <c r="F14" i="3"/>
  <c r="E14" i="4"/>
  <c r="F15" i="9" l="1"/>
  <c r="F15" i="3"/>
  <c r="F14" i="5"/>
  <c r="F13" i="2"/>
  <c r="F14" i="4"/>
  <c r="F15" i="5" l="1"/>
  <c r="F15" i="4"/>
  <c r="F14" i="2"/>
</calcChain>
</file>

<file path=xl/sharedStrings.xml><?xml version="1.0" encoding="utf-8"?>
<sst xmlns="http://schemas.openxmlformats.org/spreadsheetml/2006/main" count="226" uniqueCount="66">
  <si>
    <r>
      <t>Piscinas Accent Quartz con impermeabilización</t>
    </r>
    <r>
      <rPr>
        <sz val="11"/>
        <color theme="1"/>
        <rFont val="Calibri"/>
        <family val="2"/>
        <scheme val="minor"/>
      </rPr>
      <t xml:space="preserve"> (HF24.ImperGrip+AQ+Desactigel): </t>
    </r>
    <r>
      <rPr>
        <i/>
        <sz val="11"/>
        <color theme="1"/>
        <rFont val="Calibri"/>
        <family val="2"/>
        <scheme val="minor"/>
      </rPr>
      <t>Piscinas nuevas con capa de impermeabilización monocomponente no elástica y permeable al vapor de agua, para la protección del hormigón. La compatibilidad del impermeabilizante es de alta importancia, ya que puede afectar al revestimiento provocando su rotura. No se aceptan impermeabilizaciones elásticas previstas para su utilización bajo cerámicas, en caso de existir deberán retirarse.</t>
    </r>
  </si>
  <si>
    <r>
      <t>Piscinas Accent Quartz con rehabilitación completa</t>
    </r>
    <r>
      <rPr>
        <sz val="11"/>
        <color theme="1"/>
        <rFont val="Calibri"/>
        <family val="2"/>
        <scheme val="minor"/>
      </rPr>
      <t xml:space="preserve"> (MT2G+HF24.ImperGrip+AQ+Desactigel): </t>
    </r>
    <r>
      <rPr>
        <i/>
        <sz val="11"/>
        <color theme="1"/>
        <rFont val="Calibri"/>
        <family val="2"/>
        <scheme val="minor"/>
      </rPr>
      <t>Rehabilitación parcial en la unión de distintos soportes entre escaleras o postizos y estructura de hormigón. La mayoría de escaleras, asientos y zonas de detalle de piscina están realizadas posteriormente a la estructura con bloques o ladrillos, por lo que debe asegurarse su estabilidad y deben unirse estas zonas con el soporte original de hormigón. Deberá utilizarse el sistema en todo el vaso cuando se rehabilite una piscina sobre cerámica o mosaico existente.</t>
    </r>
  </si>
  <si>
    <r>
      <rPr>
        <b/>
        <sz val="11"/>
        <color theme="1"/>
        <rFont val="Calibri"/>
        <family val="2"/>
        <scheme val="minor"/>
      </rPr>
      <t>Impermeabilización coloreada para piscinas</t>
    </r>
    <r>
      <rPr>
        <sz val="11"/>
        <color theme="1"/>
        <rFont val="Calibri"/>
        <family val="2"/>
        <scheme val="minor"/>
      </rPr>
      <t xml:space="preserve"> (Accent Lite): </t>
    </r>
    <r>
      <rPr>
        <i/>
        <sz val="11"/>
        <color theme="1"/>
        <rFont val="Calibri"/>
        <family val="2"/>
        <scheme val="minor"/>
      </rPr>
      <t>Piscinas que por sus características de soporte o capas intermedias no puedan ser revestidas con Accent Quartz y que deban impermeabilizarse con un sistema compatible de 2 a 3mm. Permite hasta 5 colores de acabado.</t>
    </r>
  </si>
  <si>
    <r>
      <t>Borde de piscina Deck Floor</t>
    </r>
    <r>
      <rPr>
        <sz val="11"/>
        <color theme="1"/>
        <rFont val="Calibri"/>
        <family val="2"/>
        <scheme val="minor"/>
      </rPr>
      <t xml:space="preserve"> (DF): </t>
    </r>
    <r>
      <rPr>
        <i/>
        <sz val="11"/>
        <color theme="1"/>
        <rFont val="Calibri"/>
        <family val="2"/>
        <scheme val="minor"/>
      </rPr>
      <t>Reparación de bordes de piscina existentes de hormigón o marmolina, y acabados decorativos y renovaciones de pavimentos y muros exteriores.</t>
    </r>
  </si>
  <si>
    <t>* Los precios indicados en estas partidas presupuestarias son orientativos, aplicados según los criterios técnicos de obra en península.</t>
  </si>
  <si>
    <t>Código</t>
  </si>
  <si>
    <t>Unidad</t>
  </si>
  <si>
    <t>Descripción</t>
  </si>
  <si>
    <t>Rendimiento</t>
  </si>
  <si>
    <t>Precio</t>
  </si>
  <si>
    <t>Importe</t>
  </si>
  <si>
    <t>unitario</t>
  </si>
  <si>
    <t>Materiales</t>
  </si>
  <si>
    <t>kg</t>
  </si>
  <si>
    <t>Revestimiento continuo de cuarzo ACCENT QUARTZ White Sand (SEM Morteros) según norma EN998-1. 10mm de espesor medio.</t>
  </si>
  <si>
    <t>DESACTIGEL</t>
  </si>
  <si>
    <t>Gel decapante DESACTIGEL (SEM Morteros) para limpieza y exposición de cuarzos coloreados.</t>
  </si>
  <si>
    <t>Subtotal materiales:</t>
  </si>
  <si>
    <t>Mano de obra</t>
  </si>
  <si>
    <t>OP1</t>
  </si>
  <si>
    <t>h</t>
  </si>
  <si>
    <t>Oficial 1ª revocador.</t>
  </si>
  <si>
    <t>OP2</t>
  </si>
  <si>
    <t>OP3</t>
  </si>
  <si>
    <t>Peón especializado revocador.</t>
  </si>
  <si>
    <t>OP4</t>
  </si>
  <si>
    <t>Subtotal mano de obra:</t>
  </si>
  <si>
    <t>Costes directos complementarios</t>
  </si>
  <si>
    <t>%</t>
  </si>
  <si>
    <r>
      <t>Costes directos</t>
    </r>
    <r>
      <rPr>
        <sz val="8"/>
        <color theme="1"/>
        <rFont val="Arial"/>
        <family val="2"/>
      </rPr>
      <t> (1+2+3):</t>
    </r>
  </si>
  <si>
    <t>MALLA</t>
  </si>
  <si>
    <t>Malla de fibra de vidrio tejida PRODIFIBER-S, de 5x5 mm de luz de malla, antiálcalis, de 160 g/m² y 500 µm de espesor, para armar revocos tradicionales, enfoscados y morteros.</t>
  </si>
  <si>
    <t>Mortero impermeabilizante coloreado monocomponente Accent Lite (SEM Morteros) según norma EN 1504-2. Espesor medio teórico 3mm.</t>
  </si>
  <si>
    <t>Coste de mantenimiento decenal: 0,64€ en los primeros 10 años.</t>
  </si>
  <si>
    <t>Revestimiento continuo de cuarzo DECK QUARTZ Blanco Castilla (SEM Morteros) según norma EN13813. 5mm de espesor medio.</t>
  </si>
  <si>
    <t>Gel decapante DESACTIGEL (SEM Morteros) para limpieza y exposición de cuarzos de color.</t>
  </si>
  <si>
    <t>Oficial 1ª aplicador de pavimentos industriales.</t>
  </si>
  <si>
    <t>Ayudante aplicador de pavimentos industriales.</t>
  </si>
  <si>
    <t>Cód.</t>
  </si>
  <si>
    <t>Ud</t>
  </si>
  <si>
    <t>Rend.</t>
  </si>
  <si>
    <t>unit.</t>
  </si>
  <si>
    <t>Revestimiento continuo DECK FLOOR (SEM Morteros) según norma EN13813. Espesor teórico de 3mm.</t>
  </si>
  <si>
    <t>HF24</t>
  </si>
  <si>
    <t>Oficial 1ª aplicador de productos impermeabilizantes.</t>
  </si>
  <si>
    <t>Ayudante aplicador de productos impermeabilizantes.</t>
  </si>
  <si>
    <r>
      <t>Pavimentos Deck Quartz</t>
    </r>
    <r>
      <rPr>
        <sz val="11"/>
        <color theme="1"/>
        <rFont val="Calibri"/>
        <family val="2"/>
        <scheme val="minor"/>
      </rPr>
      <t xml:space="preserve"> (DQ+Desactigel): </t>
    </r>
    <r>
      <rPr>
        <i/>
        <sz val="11"/>
        <color theme="1"/>
        <rFont val="Calibri"/>
        <family val="2"/>
        <scheme val="minor"/>
      </rPr>
      <t>Acabado estético de 3 a 5mm de espesor sobre soleras de hormigón ya cortadas con juntas de dilatación. Deben asegurarse las correctas juntas cada 20m</t>
    </r>
    <r>
      <rPr>
        <sz val="11"/>
        <color theme="1"/>
        <rFont val="Aptos Narrow"/>
        <family val="2"/>
      </rPr>
      <t>²</t>
    </r>
    <r>
      <rPr>
        <i/>
        <sz val="11"/>
        <color theme="1"/>
        <rFont val="Calibri"/>
        <family val="2"/>
        <scheme val="minor"/>
      </rPr>
      <t xml:space="preserve"> aproximadamente en soleras de hormigón.</t>
    </r>
  </si>
  <si>
    <t>HF-24 IMPERGRIP</t>
  </si>
  <si>
    <t>Impermeabilizante y puente de unión HF-24 ImperGrip (SEM Morteros), monocomponente no elástico, permeable al vapor de agua y de alta compatibilidad para posterior aplicación de morteros de cemento de sistemas SEM Morteros.</t>
  </si>
  <si>
    <t>ACCENT QUARTZ</t>
  </si>
  <si>
    <t xml:space="preserve"> </t>
  </si>
  <si>
    <t>MT2-G</t>
  </si>
  <si>
    <r>
      <t>m</t>
    </r>
    <r>
      <rPr>
        <sz val="8"/>
        <color theme="1"/>
        <rFont val="Aptos Narrow"/>
        <family val="2"/>
      </rPr>
      <t>²</t>
    </r>
  </si>
  <si>
    <t>m²</t>
  </si>
  <si>
    <t>(m²) Impermeabilización coloreada de soporte horizontal o vertical de hormigón mediante mortero ACCENT LITE (SEM Morteros) según norma EN 1504-2 aplicado en 1 capa con llana metálica, espesor de 2 a 3mm (Consumo teórico de 3mm) y acabado liso. Permeable al vapor de agua, compatible para la aplicación posterior de cerámicas, piedras y morteros continuos. Producto ensayado para soportar el agua clorada.</t>
  </si>
  <si>
    <t>(m²) Suministro y aplicación de mortero técnico MT2-G (SEM Morteros) de gran adherencia y estabilidad, tipo C2 según norma EN12004, aplicado en paramentos verticales y horizontales en doble capa con llana y con colocación de malla de fibra de vidrio antiálcalis para morteros antiálcalis, de 160 g/m² y 500 µm de espesor entre capas. Espesor teórico de 3mm. Mortero con índice cálcico reducido, asegurando la compatibilidad dimensional para revestimientos adheridos y de morteros continuos. Se aplicará como sistema de rehabilitación SEM Morteros sobre cerámicas o en cambios de material de soporte que estén en buen estado de conservación, sin patologías destacadas y con estructuras firmes y estables. Incluye limpieza previa del soporte con agua a presión. No incluye reparaciones puntuales ni de estructura.</t>
  </si>
  <si>
    <t>(m²) Revestimiento de mortero DECK QUARTZ color Blanco Castilla (Precio variable en función del color) de 5mm de espesor medio, de cuarzos de color para pavimentos exteriores sobre soporte de hormigón firme y estable. Deberá certificar marcado CE EN13813, con adherencia superior a 2MPa sobre placas de mortero; capilaridad por absorción de agua a 90 min clase W2 (inferior a 0,05kg/m²·min⁰’⁵). y absorción a 24 horas inferior  a 1kg/m²·min⁰’⁵. El soporte deberá estar limpio de lechada o capas intermedias que puedan dificultar la adherencia, en caso necesario puede aplicarse capa de puente de unión BK-72 (no incluida). Incluida la limpieza final con decapante Desactigel. Deberán respetarse las juntas de soporte, siguiendo la norma en vigor. Decapado de superficie con Desactigel (SEM Morteros) enjuagado con agua (La partida no incluye el servicio de agua).</t>
  </si>
  <si>
    <t>Mortero técnico MT2-G (SEM Morteros) con 3mm de espesor teórico.</t>
  </si>
  <si>
    <t>ACCENT LITE</t>
  </si>
  <si>
    <t>DECK QUARTZ</t>
  </si>
  <si>
    <t>(m²) Suministro y aplicación de  de revestimiento continuo para piscinas, spas y fuentes ornamentales, de 10mm de espesor medio, Accent Quartz, color White Sand (Precio variable según color elegido), elaborado con cemento Portland, árido de cuarzo de color de alta resistencia química, y modificado con polímeros de resinas secas según norma EN988-1. Revestimiento especial para uso en piscinas con declaración de prestaciones CE, con adherencia superior a 2MPa sobre placas de mortero, resistencia al deslizamiento superior a Rd 70 (clase 3, según CTE), capilaridad por absorción de agua a 90 min clase W2 (inferior a 0,05kg/m²·min⁰’⁵) y absorción a 24 horas inferior a 0,5kg/m²·min⁰’⁵; aplicación con llana sobre paramentos horizontales y verticales, puntos singulares y limpieza final con ácido decapante "Desactigel". Incluida estabilización del soporte preexistente con mortero técnico MT2-G (SEM Morteros) de gran adherencia y estabilidad, tipo C2 según norma EN12004, aplicado en paramentos verticales y horizontales en doble capa con llana y con colocación de malla de fibra de vidrio antiálcalis para morteros entre capas. Espesor teórico de 3mm. Mortero con índice cálcico reducido, asegurando la compatibilidad dimensional para revestimientos adheridos y de morteros continuos. Se aplicará como sistema de rehabilitación sobre cerámicas o en cambios de material de soporte que estén en buen estado de conservación, sin patologías destacadas y con estructuras firmes y estables. Incluye limpieza previa del soporte con agua a presión. No incluye reparaciones puntuales ni estructurales.  Incluida la impermeabilización de la superficie con impermeabilizante y puente de unión HF-24 ImperGrip (SEM Morteros), monocomponente no elástico, permeable al vapor de agua, especialmente compatible para posterior aplicación de cerámicas, piedras y morteros continuos. Incluidas la retirada de material sobrante y la gestión de residuos según normativa vigente. Unidad de obra terminada, medida en verdadera magnitud.</t>
  </si>
  <si>
    <t>(m²) Ejecución de acabado para solados DECK FLOOR, color a elegir, elaborado con cemento Portland, polvo de cuarzo y resinas secas, resistencia a compresión superior a 24 N/mm²; aplicado sobre soporte de hormigón nivelado con pendientes de proyecto, firme, estable y limpio (no incluido en este precio). Incluida limpieza previa del soporte, aplicación de capa inicial de regularización Deck Floor con llana, y aplicación de capa de terminación de Deck Floor con gota aplastada, con un espesor total teórico de 3mm.</t>
  </si>
  <si>
    <t>DECK FLOOR</t>
  </si>
  <si>
    <t>(m²) Impermeabilización de soporte horizontal o vertical de hormigón mediante mortero monocomponente HF-24 (SEM Morteros) según norma EN 1504-2 aplicado en 2 capas con rodillo asegurando un recubrimiento teórico de 2mm. Permeable al vapor de agua, compatible para la aplicación posterior de cerámicas, piedras y morteros continuos. Uso aprobado para piscinas y zonas húmedas con existencia de productos corrosivos.</t>
  </si>
  <si>
    <t>Mortero impermeabilizante monocomponente HF-24 (SEM Morteros) según norma EN 1504-2.</t>
  </si>
  <si>
    <r>
      <t>(m</t>
    </r>
    <r>
      <rPr>
        <sz val="11"/>
        <rFont val="Aptos Narrow"/>
        <family val="2"/>
      </rPr>
      <t>²</t>
    </r>
    <r>
      <rPr>
        <sz val="11"/>
        <rFont val="Calibri"/>
        <family val="2"/>
        <scheme val="minor"/>
      </rPr>
      <t>) Suministro y aplicación de revestimiento continuo para piscinas, spas y fuentes ornamentales, de 10mm de espesor medio, Accent Quartz, color White Sand (Precio variable según color elegido), elaborado con cemento Portland, árido de cuarzo de color de alta resistencia química, y modificado con polímeros de resinas secas según norma EN988-1. Revestimiento especial para uso en piscinas con declaración de prestaciones CE, con adherencia superior a 2MPa sobre placas de mortero, resistencia al deslizamiento superior a Rd 70 (clase 3, según el CTE), capilaridad por absorción de agua a 90 min clase W2 (inferior a 0,05kg/m</t>
    </r>
    <r>
      <rPr>
        <sz val="11"/>
        <rFont val="Aptos Narrow"/>
        <family val="2"/>
      </rPr>
      <t>²</t>
    </r>
    <r>
      <rPr>
        <sz val="11"/>
        <rFont val="Calibri"/>
        <family val="2"/>
        <scheme val="minor"/>
      </rPr>
      <t>·min</t>
    </r>
    <r>
      <rPr>
        <sz val="11"/>
        <rFont val="Aptos Narrow"/>
        <family val="2"/>
      </rPr>
      <t>⁰’⁵</t>
    </r>
    <r>
      <rPr>
        <sz val="11"/>
        <rFont val="Calibri"/>
        <family val="2"/>
        <scheme val="minor"/>
      </rPr>
      <t>) y absorción a 24 horas inferior a 0,5kg/m²·min⁰’⁵; aplicación con llana sobre paramentos horizontales y verticales, puntos singulares y limpieza final con ácido decapante "Desactigel". Incluida la impermeabilización de la superficie con impermeabilizante y puente de unión HF-24 ImperGrip, monocomponente no elástico, permeable al vapor de agua, especialmente compatible para posterior aplicación de cerámicas, piedras y morteros continuos. Retirada de material sobrante y gestión de residuos según normativa vigente. Unidad de obra terminada, medida en verdadera magnitud.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</si>
</sst>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b/>
      <sz val="8"/>
      <color theme="1"/>
      <name val="Arial"/>
      <family val="2"/>
    </font>
    <font>
      <sz val="1"/>
      <color theme="1"/>
      <name val="Arial"/>
      <family val="2"/>
    </font>
    <font>
      <sz val="8"/>
      <color theme="1"/>
      <name val="Arial"/>
      <family val="2"/>
    </font>
    <font>
      <i/>
      <sz val="11"/>
      <color theme="1"/>
      <name val="Calibri"/>
      <family val="2"/>
      <scheme val="minor"/>
    </font>
    <font>
      <b/>
      <i/>
      <sz val="11"/>
      <color rgb="FFFF0000"/>
      <name val="Calibri"/>
      <family val="2"/>
      <scheme val="minor"/>
    </font>
    <font>
      <u/>
      <sz val="11"/>
      <color theme="1"/>
      <name val="Calibri"/>
      <family val="2"/>
      <scheme val="minor"/>
    </font>
    <font>
      <sz val="11"/>
      <color theme="1"/>
      <name val="Aptos Narrow"/>
      <family val="2"/>
    </font>
    <font>
      <sz val="8"/>
      <color theme="1"/>
      <name val="Aptos Narrow"/>
      <family val="2"/>
    </font>
    <font>
      <sz val="11"/>
      <name val="Calibri"/>
      <family val="2"/>
      <scheme val="minor"/>
    </font>
    <font>
      <sz val="11"/>
      <name val="Aptos Narrow"/>
      <family val="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bottom style="medium">
        <color indexed="64"/>
      </bottom>
      <diagonal/>
    </border>
    <border>
      <left/>
      <right/>
      <top style="medium">
        <color indexed="64"/>
      </top>
      <bottom/>
      <diagonal/>
    </border>
  </borders>
  <cellStyleXfs count="1">
    <xf numFmtId="0" fontId="0" fillId="0" borderId="0"/>
  </cellStyleXfs>
  <cellXfs count="72">
    <xf numFmtId="0" fontId="0" fillId="0" borderId="0" xfId="0"/>
    <xf numFmtId="0" fontId="2" fillId="0" borderId="0" xfId="0" applyFont="1" applyAlignment="1">
      <alignment horizontal="center"/>
    </xf>
    <xf numFmtId="0" fontId="3" fillId="0" borderId="0" xfId="0" applyFont="1" applyAlignment="1">
      <alignment wrapText="1"/>
    </xf>
    <xf numFmtId="0" fontId="4" fillId="0" borderId="0" xfId="0" applyFont="1" applyAlignment="1">
      <alignment horizontal="center" vertical="top"/>
    </xf>
    <xf numFmtId="2" fontId="2" fillId="0" borderId="0" xfId="0" applyNumberFormat="1" applyFont="1" applyAlignment="1">
      <alignment horizontal="right" vertical="top"/>
    </xf>
    <xf numFmtId="0" fontId="4" fillId="0" borderId="4" xfId="0" applyFont="1" applyBorder="1" applyAlignment="1">
      <alignment horizontal="left" vertical="top"/>
    </xf>
    <xf numFmtId="0" fontId="4" fillId="0" borderId="4" xfId="0" applyFont="1" applyBorder="1" applyAlignment="1">
      <alignment horizontal="center" vertical="top"/>
    </xf>
    <xf numFmtId="2" fontId="4" fillId="0" borderId="0" xfId="0" applyNumberFormat="1" applyFont="1" applyAlignment="1">
      <alignment horizontal="right" vertical="top"/>
    </xf>
    <xf numFmtId="0" fontId="2" fillId="0" borderId="0" xfId="0" applyFont="1"/>
    <xf numFmtId="0" fontId="7" fillId="0" borderId="0" xfId="0" applyFont="1"/>
    <xf numFmtId="0" fontId="2" fillId="0" borderId="4" xfId="0" applyFont="1" applyBorder="1" applyAlignment="1">
      <alignment horizontal="center"/>
    </xf>
    <xf numFmtId="0" fontId="1" fillId="0" borderId="0" xfId="0" applyFont="1" applyAlignment="1">
      <alignment horizontal="justify" wrapText="1"/>
    </xf>
    <xf numFmtId="0" fontId="0" fillId="0" borderId="0" xfId="0" applyAlignment="1">
      <alignment horizontal="justify" wrapText="1"/>
    </xf>
    <xf numFmtId="0" fontId="6" fillId="0" borderId="0" xfId="0" applyFont="1" applyAlignment="1">
      <alignment horizontal="justify" wrapText="1"/>
    </xf>
    <xf numFmtId="0" fontId="4" fillId="0" borderId="0" xfId="0" applyFont="1" applyAlignment="1">
      <alignment horizontal="center" vertical="center"/>
    </xf>
    <xf numFmtId="0" fontId="4" fillId="0" borderId="0" xfId="0" applyFont="1" applyAlignment="1">
      <alignment horizontal="justify" vertical="center" wrapText="1"/>
    </xf>
    <xf numFmtId="2" fontId="4" fillId="0" borderId="0" xfId="0" applyNumberFormat="1" applyFont="1" applyAlignment="1">
      <alignment horizontal="center" vertical="center"/>
    </xf>
    <xf numFmtId="0" fontId="0" fillId="0" borderId="0" xfId="0" applyAlignment="1">
      <alignment vertical="center"/>
    </xf>
    <xf numFmtId="2" fontId="4" fillId="0" borderId="4"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4" xfId="0" applyNumberFormat="1" applyFont="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horizontal="right" vertical="center"/>
    </xf>
    <xf numFmtId="0" fontId="3" fillId="0" borderId="0" xfId="0" applyFont="1" applyAlignment="1">
      <alignment horizontal="right" wrapText="1"/>
    </xf>
    <xf numFmtId="0" fontId="4"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3" fillId="0" borderId="0" xfId="0" applyFont="1" applyAlignment="1">
      <alignment vertical="center" wrapText="1"/>
    </xf>
    <xf numFmtId="2" fontId="2" fillId="0" borderId="0" xfId="0" applyNumberFormat="1" applyFont="1" applyAlignment="1">
      <alignment horizontal="right"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164" fontId="4" fillId="0" borderId="10" xfId="0" applyNumberFormat="1" applyFont="1" applyBorder="1" applyAlignment="1">
      <alignment horizontal="center" vertical="center"/>
    </xf>
    <xf numFmtId="2" fontId="4" fillId="0" borderId="10" xfId="0" applyNumberFormat="1" applyFont="1" applyBorder="1" applyAlignment="1">
      <alignment horizontal="center" vertical="center"/>
    </xf>
    <xf numFmtId="0" fontId="3" fillId="0" borderId="0" xfId="0" applyFont="1" applyAlignment="1">
      <alignment horizontal="center" vertical="center" wrapText="1"/>
    </xf>
    <xf numFmtId="2" fontId="2" fillId="0" borderId="11" xfId="0" applyNumberFormat="1" applyFont="1" applyBorder="1" applyAlignment="1">
      <alignment horizontal="right" vertical="top"/>
    </xf>
    <xf numFmtId="0" fontId="2" fillId="0" borderId="5" xfId="0" applyFont="1" applyBorder="1" applyAlignment="1">
      <alignment horizontal="right" vertical="center"/>
    </xf>
    <xf numFmtId="0" fontId="0" fillId="0" borderId="1" xfId="0" applyBorder="1" applyAlignment="1">
      <alignment horizontal="justify" wrapText="1"/>
    </xf>
    <xf numFmtId="0" fontId="0" fillId="0" borderId="2" xfId="0" applyBorder="1" applyAlignment="1">
      <alignment horizontal="justify" wrapText="1"/>
    </xf>
    <xf numFmtId="0" fontId="0" fillId="0" borderId="3" xfId="0" applyBorder="1" applyAlignment="1">
      <alignment horizontal="justify" wrapText="1"/>
    </xf>
    <xf numFmtId="0" fontId="2"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9" xfId="0" applyFont="1" applyBorder="1" applyAlignment="1">
      <alignment horizontal="right" vertical="center"/>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2" fillId="0" borderId="0" xfId="0" applyFont="1" applyAlignment="1">
      <alignment horizontal="righ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0" fillId="0" borderId="1" xfId="0" applyFont="1" applyBorder="1" applyAlignment="1">
      <alignment horizontal="justify" wrapText="1"/>
    </xf>
    <xf numFmtId="0" fontId="10" fillId="0" borderId="2" xfId="0" applyFont="1" applyBorder="1" applyAlignment="1">
      <alignment horizontal="justify" wrapText="1"/>
    </xf>
    <xf numFmtId="0" fontId="10" fillId="0" borderId="3" xfId="0" applyFont="1" applyBorder="1" applyAlignment="1">
      <alignment horizontal="justify" wrapText="1"/>
    </xf>
    <xf numFmtId="0" fontId="10" fillId="0" borderId="1" xfId="0" applyFont="1" applyBorder="1" applyAlignment="1">
      <alignment horizontal="justify"/>
    </xf>
    <xf numFmtId="0" fontId="10" fillId="0" borderId="2" xfId="0" applyFont="1" applyBorder="1" applyAlignment="1">
      <alignment horizontal="justify"/>
    </xf>
    <xf numFmtId="0" fontId="10" fillId="0" borderId="3" xfId="0" applyFont="1" applyBorder="1" applyAlignment="1">
      <alignment horizont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F146-86B1-421C-BD34-FF7386E17908}">
  <dimension ref="A1:A11"/>
  <sheetViews>
    <sheetView workbookViewId="0">
      <selection activeCell="D4" sqref="D4"/>
    </sheetView>
  </sheetViews>
  <sheetFormatPr baseColWidth="10" defaultColWidth="11.453125" defaultRowHeight="14.5" x14ac:dyDescent="0.35"/>
  <cols>
    <col min="1" max="1" width="109.453125" customWidth="1"/>
  </cols>
  <sheetData>
    <row r="1" spans="1:1" ht="58" x14ac:dyDescent="0.35">
      <c r="A1" s="11" t="s">
        <v>0</v>
      </c>
    </row>
    <row r="2" spans="1:1" x14ac:dyDescent="0.35">
      <c r="A2" s="12"/>
    </row>
    <row r="3" spans="1:1" ht="72.5" x14ac:dyDescent="0.35">
      <c r="A3" s="11" t="s">
        <v>1</v>
      </c>
    </row>
    <row r="4" spans="1:1" x14ac:dyDescent="0.35">
      <c r="A4" s="12"/>
    </row>
    <row r="5" spans="1:1" ht="43.5" x14ac:dyDescent="0.35">
      <c r="A5" s="12" t="s">
        <v>2</v>
      </c>
    </row>
    <row r="6" spans="1:1" x14ac:dyDescent="0.35">
      <c r="A6" s="12"/>
    </row>
    <row r="7" spans="1:1" ht="29" x14ac:dyDescent="0.35">
      <c r="A7" s="11" t="s">
        <v>46</v>
      </c>
    </row>
    <row r="8" spans="1:1" x14ac:dyDescent="0.35">
      <c r="A8" s="12"/>
    </row>
    <row r="9" spans="1:1" ht="29" x14ac:dyDescent="0.35">
      <c r="A9" s="11" t="s">
        <v>3</v>
      </c>
    </row>
    <row r="10" spans="1:1" x14ac:dyDescent="0.35">
      <c r="A10" s="12"/>
    </row>
    <row r="11" spans="1:1" ht="29" x14ac:dyDescent="0.35">
      <c r="A11" s="13" t="s">
        <v>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892E-1D8F-4DF8-9250-7040B3491099}">
  <dimension ref="A1:H18"/>
  <sheetViews>
    <sheetView workbookViewId="0">
      <selection sqref="A1:F1"/>
    </sheetView>
  </sheetViews>
  <sheetFormatPr baseColWidth="10" defaultColWidth="11.453125" defaultRowHeight="14.5" x14ac:dyDescent="0.35"/>
  <cols>
    <col min="1" max="1" width="12.90625" customWidth="1"/>
    <col min="2" max="2" width="6.26953125" bestFit="1" customWidth="1"/>
    <col min="3" max="3" width="63.1796875" customWidth="1"/>
    <col min="4" max="4" width="11" bestFit="1" customWidth="1"/>
    <col min="5" max="5" width="8.7265625" bestFit="1" customWidth="1"/>
    <col min="6" max="6" width="9.54296875" bestFit="1" customWidth="1"/>
  </cols>
  <sheetData>
    <row r="1" spans="1:8" ht="145" customHeight="1" x14ac:dyDescent="0.35">
      <c r="A1" s="66" t="s">
        <v>65</v>
      </c>
      <c r="B1" s="67"/>
      <c r="C1" s="67"/>
      <c r="D1" s="67"/>
      <c r="E1" s="67"/>
      <c r="F1" s="68"/>
    </row>
    <row r="3" spans="1:8" x14ac:dyDescent="0.35">
      <c r="A3" s="43" t="s">
        <v>5</v>
      </c>
      <c r="B3" s="43" t="s">
        <v>6</v>
      </c>
      <c r="C3" s="43" t="s">
        <v>7</v>
      </c>
      <c r="D3" s="43" t="s">
        <v>8</v>
      </c>
      <c r="E3" s="1" t="s">
        <v>9</v>
      </c>
      <c r="F3" s="43" t="s">
        <v>10</v>
      </c>
    </row>
    <row r="4" spans="1:8" ht="15" thickBot="1" x14ac:dyDescent="0.4">
      <c r="A4" s="44"/>
      <c r="B4" s="44"/>
      <c r="C4" s="44"/>
      <c r="D4" s="44"/>
      <c r="E4" s="10" t="s">
        <v>11</v>
      </c>
      <c r="F4" s="44"/>
    </row>
    <row r="5" spans="1:8" x14ac:dyDescent="0.35">
      <c r="A5" s="1">
        <v>1</v>
      </c>
      <c r="B5" s="2"/>
      <c r="C5" s="45" t="s">
        <v>12</v>
      </c>
      <c r="D5" s="45"/>
      <c r="E5" s="2"/>
      <c r="F5" s="2"/>
    </row>
    <row r="6" spans="1:8" s="23" customFormat="1" ht="31.5" customHeight="1" x14ac:dyDescent="0.35">
      <c r="A6" s="24" t="s">
        <v>47</v>
      </c>
      <c r="B6" s="14" t="s">
        <v>13</v>
      </c>
      <c r="C6" s="15" t="s">
        <v>48</v>
      </c>
      <c r="D6" s="19">
        <v>2</v>
      </c>
      <c r="E6" s="16">
        <f>120/20</f>
        <v>6</v>
      </c>
      <c r="F6" s="16">
        <f ca="1">ROUND(INDIRECT(ADDRESS(ROW()+(0), COLUMN()+(-2), 1))*INDIRECT(ADDRESS(ROW()+(0), COLUMN()+(-1), 1)), 2)</f>
        <v>12</v>
      </c>
    </row>
    <row r="7" spans="1:8" s="23" customFormat="1" ht="30" customHeight="1" x14ac:dyDescent="0.35">
      <c r="A7" s="24" t="s">
        <v>49</v>
      </c>
      <c r="B7" s="14" t="s">
        <v>13</v>
      </c>
      <c r="C7" s="15" t="s">
        <v>14</v>
      </c>
      <c r="D7" s="19">
        <v>16.670000000000002</v>
      </c>
      <c r="E7" s="16">
        <f>74/25</f>
        <v>2.96</v>
      </c>
      <c r="F7" s="16">
        <f ca="1">ROUND(INDIRECT(ADDRESS(ROW()+(0), COLUMN()+(-2), 1))*INDIRECT(ADDRESS(ROW()+(0), COLUMN()+(-1), 1)), 2)</f>
        <v>49.34</v>
      </c>
    </row>
    <row r="8" spans="1:8" s="23" customFormat="1" ht="15" thickBot="1" x14ac:dyDescent="0.4">
      <c r="A8" s="24" t="s">
        <v>15</v>
      </c>
      <c r="B8" s="14" t="s">
        <v>13</v>
      </c>
      <c r="C8" s="15" t="s">
        <v>16</v>
      </c>
      <c r="D8" s="20">
        <v>0.33400000000000002</v>
      </c>
      <c r="E8" s="18">
        <f>220/25</f>
        <v>8.8000000000000007</v>
      </c>
      <c r="F8" s="18">
        <f ca="1">ROUND(INDIRECT(ADDRESS(ROW()+(0), COLUMN()+(-2), 1))*INDIRECT(ADDRESS(ROW()+(0), COLUMN()+(-1), 1)), 2)</f>
        <v>2.94</v>
      </c>
      <c r="H8" s="23" t="s">
        <v>50</v>
      </c>
    </row>
    <row r="9" spans="1:8" x14ac:dyDescent="0.35">
      <c r="A9" s="25"/>
      <c r="B9" s="2"/>
      <c r="C9" s="2"/>
      <c r="D9" s="45" t="s">
        <v>17</v>
      </c>
      <c r="E9" s="45"/>
      <c r="F9" s="4">
        <f ca="1">SUM(F5:F8)</f>
        <v>64.28</v>
      </c>
    </row>
    <row r="10" spans="1:8" x14ac:dyDescent="0.35">
      <c r="A10" s="1">
        <v>2</v>
      </c>
      <c r="B10" s="2"/>
      <c r="C10" s="46" t="s">
        <v>18</v>
      </c>
      <c r="D10" s="46"/>
      <c r="E10" s="2"/>
      <c r="F10" s="2"/>
    </row>
    <row r="11" spans="1:8" s="22" customFormat="1" x14ac:dyDescent="0.35">
      <c r="A11" s="24" t="s">
        <v>19</v>
      </c>
      <c r="B11" s="3" t="s">
        <v>20</v>
      </c>
      <c r="C11" s="21" t="s">
        <v>21</v>
      </c>
      <c r="D11" s="19">
        <v>0.2</v>
      </c>
      <c r="E11" s="16">
        <v>29.5</v>
      </c>
      <c r="F11" s="16">
        <f ca="1">ROUND(INDIRECT(ADDRESS(ROW()+(0), COLUMN()+(-2), 1))*INDIRECT(ADDRESS(ROW()+(0), COLUMN()+(-1), 1)), 2)</f>
        <v>5.9</v>
      </c>
    </row>
    <row r="12" spans="1:8" s="22" customFormat="1" x14ac:dyDescent="0.35">
      <c r="A12" s="24" t="s">
        <v>22</v>
      </c>
      <c r="B12" s="3" t="s">
        <v>20</v>
      </c>
      <c r="C12" s="21" t="s">
        <v>21</v>
      </c>
      <c r="D12" s="19">
        <v>0.2</v>
      </c>
      <c r="E12" s="16">
        <v>29.5</v>
      </c>
      <c r="F12" s="16">
        <f t="shared" ref="F12:F13" ca="1" si="0">ROUND(INDIRECT(ADDRESS(ROW()+(0), COLUMN()+(-2), 1))*INDIRECT(ADDRESS(ROW()+(0), COLUMN()+(-1), 1)), 2)</f>
        <v>5.9</v>
      </c>
    </row>
    <row r="13" spans="1:8" s="22" customFormat="1" x14ac:dyDescent="0.35">
      <c r="A13" s="24" t="s">
        <v>23</v>
      </c>
      <c r="B13" s="3" t="s">
        <v>20</v>
      </c>
      <c r="C13" s="21" t="s">
        <v>24</v>
      </c>
      <c r="D13" s="19">
        <v>0.2</v>
      </c>
      <c r="E13" s="16">
        <v>23.4</v>
      </c>
      <c r="F13" s="16">
        <f t="shared" ca="1" si="0"/>
        <v>4.68</v>
      </c>
    </row>
    <row r="14" spans="1:8" s="22" customFormat="1" ht="15" thickBot="1" x14ac:dyDescent="0.4">
      <c r="A14" s="24" t="s">
        <v>25</v>
      </c>
      <c r="B14" s="3" t="s">
        <v>20</v>
      </c>
      <c r="C14" s="21" t="s">
        <v>24</v>
      </c>
      <c r="D14" s="20">
        <v>0.2</v>
      </c>
      <c r="E14" s="18">
        <v>23.4</v>
      </c>
      <c r="F14" s="18">
        <f ca="1">ROUND(INDIRECT(ADDRESS(ROW()+(0), COLUMN()+(-2), 1))*INDIRECT(ADDRESS(ROW()+(0), COLUMN()+(-1), 1)), 2)</f>
        <v>4.68</v>
      </c>
    </row>
    <row r="15" spans="1:8" x14ac:dyDescent="0.35">
      <c r="A15" s="2"/>
      <c r="B15" s="2"/>
      <c r="C15" s="2"/>
      <c r="D15" s="45" t="s">
        <v>26</v>
      </c>
      <c r="E15" s="45"/>
      <c r="F15" s="4">
        <f ca="1">SUM(F11:F14)</f>
        <v>21.16</v>
      </c>
    </row>
    <row r="16" spans="1:8" x14ac:dyDescent="0.35">
      <c r="A16" s="1">
        <v>3</v>
      </c>
      <c r="B16" s="2"/>
      <c r="C16" s="46" t="s">
        <v>27</v>
      </c>
      <c r="D16" s="46"/>
      <c r="E16" s="2"/>
      <c r="F16" s="2"/>
    </row>
    <row r="17" spans="1:6" ht="15" thickBot="1" x14ac:dyDescent="0.4">
      <c r="A17" s="5"/>
      <c r="B17" s="6" t="s">
        <v>28</v>
      </c>
      <c r="C17" s="26" t="s">
        <v>27</v>
      </c>
      <c r="D17" s="20">
        <v>4</v>
      </c>
      <c r="E17" s="18">
        <f ca="1">F9+F15</f>
        <v>85.44</v>
      </c>
      <c r="F17" s="18">
        <f ca="1">ROUND(INDIRECT(ADDRESS(ROW()+(0), COLUMN()+(-2), 1))*INDIRECT(ADDRESS(ROW()+(0), COLUMN()+(-1), 1))/100, 2)</f>
        <v>3.42</v>
      </c>
    </row>
    <row r="18" spans="1:6" x14ac:dyDescent="0.35">
      <c r="A18" s="2"/>
      <c r="B18" s="2"/>
      <c r="C18" s="2"/>
      <c r="D18" s="39" t="s">
        <v>29</v>
      </c>
      <c r="E18" s="39"/>
      <c r="F18" s="32">
        <f ca="1">F9+F15+F17</f>
        <v>88.86</v>
      </c>
    </row>
  </sheetData>
  <mergeCells count="12">
    <mergeCell ref="D18:E18"/>
    <mergeCell ref="A1:F1"/>
    <mergeCell ref="A3:A4"/>
    <mergeCell ref="B3:B4"/>
    <mergeCell ref="C3:C4"/>
    <mergeCell ref="D3:D4"/>
    <mergeCell ref="F3:F4"/>
    <mergeCell ref="C5:D5"/>
    <mergeCell ref="D9:E9"/>
    <mergeCell ref="C10:D10"/>
    <mergeCell ref="D15:E15"/>
    <mergeCell ref="C16:D16"/>
  </mergeCells>
  <pageMargins left="0.59055118110236227" right="0.98425196850393704"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B58B-3E99-418B-A13A-5A83CB5E2441}">
  <dimension ref="A1:F20"/>
  <sheetViews>
    <sheetView workbookViewId="0">
      <selection sqref="A1:F1"/>
    </sheetView>
  </sheetViews>
  <sheetFormatPr baseColWidth="10" defaultColWidth="11.453125" defaultRowHeight="14.5" x14ac:dyDescent="0.35"/>
  <cols>
    <col min="1" max="1" width="13.1796875" customWidth="1"/>
    <col min="2" max="2" width="6.26953125" bestFit="1" customWidth="1"/>
    <col min="3" max="3" width="79.36328125" customWidth="1"/>
    <col min="4" max="4" width="11" bestFit="1" customWidth="1"/>
    <col min="5" max="5" width="8.7265625" bestFit="1" customWidth="1"/>
    <col min="6" max="6" width="9.54296875" bestFit="1" customWidth="1"/>
  </cols>
  <sheetData>
    <row r="1" spans="1:6" ht="206.5" customHeight="1" x14ac:dyDescent="0.35">
      <c r="A1" s="69" t="s">
        <v>60</v>
      </c>
      <c r="B1" s="70"/>
      <c r="C1" s="70"/>
      <c r="D1" s="70"/>
      <c r="E1" s="70"/>
      <c r="F1" s="71"/>
    </row>
    <row r="3" spans="1:6" x14ac:dyDescent="0.35">
      <c r="A3" s="43" t="s">
        <v>5</v>
      </c>
      <c r="B3" s="43" t="s">
        <v>6</v>
      </c>
      <c r="C3" s="43" t="s">
        <v>7</v>
      </c>
      <c r="D3" s="43" t="s">
        <v>8</v>
      </c>
      <c r="E3" s="1" t="s">
        <v>9</v>
      </c>
      <c r="F3" s="43" t="s">
        <v>10</v>
      </c>
    </row>
    <row r="4" spans="1:6" ht="15" thickBot="1" x14ac:dyDescent="0.4">
      <c r="A4" s="44"/>
      <c r="B4" s="44"/>
      <c r="C4" s="44"/>
      <c r="D4" s="44"/>
      <c r="E4" s="10" t="s">
        <v>11</v>
      </c>
      <c r="F4" s="44"/>
    </row>
    <row r="5" spans="1:6" x14ac:dyDescent="0.35">
      <c r="A5" s="1">
        <v>1</v>
      </c>
      <c r="B5" s="2"/>
      <c r="C5" s="45" t="s">
        <v>12</v>
      </c>
      <c r="D5" s="45"/>
      <c r="E5" s="2"/>
      <c r="F5" s="2"/>
    </row>
    <row r="6" spans="1:6" s="17" customFormat="1" ht="20.5" customHeight="1" x14ac:dyDescent="0.35">
      <c r="A6" s="24" t="s">
        <v>51</v>
      </c>
      <c r="B6" s="14" t="s">
        <v>13</v>
      </c>
      <c r="C6" s="15" t="s">
        <v>57</v>
      </c>
      <c r="D6" s="19">
        <v>2</v>
      </c>
      <c r="E6" s="16">
        <f>82/20</f>
        <v>4.0999999999999996</v>
      </c>
      <c r="F6" s="16">
        <f ca="1">ROUND(INDIRECT(ADDRESS(ROW()+(0), COLUMN()+(-2), 1))*INDIRECT(ADDRESS(ROW()+(0), COLUMN()+(-1), 1)), 2)</f>
        <v>8.1999999999999993</v>
      </c>
    </row>
    <row r="7" spans="1:6" s="17" customFormat="1" ht="30.5" customHeight="1" x14ac:dyDescent="0.35">
      <c r="A7" s="24" t="s">
        <v>30</v>
      </c>
      <c r="B7" s="14" t="s">
        <v>52</v>
      </c>
      <c r="C7" s="15" t="s">
        <v>31</v>
      </c>
      <c r="D7" s="19">
        <v>1.26</v>
      </c>
      <c r="E7" s="16">
        <f>46.2/50</f>
        <v>0.92400000000000004</v>
      </c>
      <c r="F7" s="16">
        <f ca="1">ROUND(INDIRECT(ADDRESS(ROW()+(0), COLUMN()+(-2), 1))*INDIRECT(ADDRESS(ROW()+(0), COLUMN()+(-1), 1)), 2)</f>
        <v>1.1599999999999999</v>
      </c>
    </row>
    <row r="8" spans="1:6" s="17" customFormat="1" ht="29.5" customHeight="1" x14ac:dyDescent="0.35">
      <c r="A8" s="24" t="s">
        <v>47</v>
      </c>
      <c r="B8" s="14" t="s">
        <v>13</v>
      </c>
      <c r="C8" s="15" t="s">
        <v>48</v>
      </c>
      <c r="D8" s="19">
        <v>2</v>
      </c>
      <c r="E8" s="16">
        <f>120/20</f>
        <v>6</v>
      </c>
      <c r="F8" s="16">
        <f ca="1">ROUND(INDIRECT(ADDRESS(ROW()+(0), COLUMN()+(-2), 1))*INDIRECT(ADDRESS(ROW()+(0), COLUMN()+(-1), 1)), 2)</f>
        <v>12</v>
      </c>
    </row>
    <row r="9" spans="1:6" s="17" customFormat="1" ht="27" customHeight="1" x14ac:dyDescent="0.35">
      <c r="A9" s="24" t="s">
        <v>49</v>
      </c>
      <c r="B9" s="14" t="s">
        <v>13</v>
      </c>
      <c r="C9" s="15" t="s">
        <v>14</v>
      </c>
      <c r="D9" s="19">
        <v>16.670000000000002</v>
      </c>
      <c r="E9" s="16">
        <f>74/25</f>
        <v>2.96</v>
      </c>
      <c r="F9" s="16">
        <f ca="1">ROUND(INDIRECT(ADDRESS(ROW()+(0), COLUMN()+(-2), 1))*INDIRECT(ADDRESS(ROW()+(0), COLUMN()+(-1), 1)), 2)</f>
        <v>49.34</v>
      </c>
    </row>
    <row r="10" spans="1:6" s="17" customFormat="1" ht="20" customHeight="1" thickBot="1" x14ac:dyDescent="0.4">
      <c r="A10" s="24" t="s">
        <v>15</v>
      </c>
      <c r="B10" s="14" t="s">
        <v>13</v>
      </c>
      <c r="C10" s="15" t="s">
        <v>16</v>
      </c>
      <c r="D10" s="20">
        <v>0.33400000000000002</v>
      </c>
      <c r="E10" s="18">
        <f>220/25</f>
        <v>8.8000000000000007</v>
      </c>
      <c r="F10" s="18">
        <f ca="1">ROUND(INDIRECT(ADDRESS(ROW()+(0), COLUMN()+(-2), 1))*INDIRECT(ADDRESS(ROW()+(0), COLUMN()+(-1), 1)), 2)</f>
        <v>2.94</v>
      </c>
    </row>
    <row r="11" spans="1:6" x14ac:dyDescent="0.35">
      <c r="A11" s="2"/>
      <c r="B11" s="2"/>
      <c r="C11" s="2"/>
      <c r="D11" s="45" t="s">
        <v>17</v>
      </c>
      <c r="E11" s="45"/>
      <c r="F11" s="4">
        <f ca="1">SUM(F5:F10)</f>
        <v>73.64</v>
      </c>
    </row>
    <row r="12" spans="1:6" x14ac:dyDescent="0.35">
      <c r="A12" s="1">
        <v>2</v>
      </c>
      <c r="B12" s="2"/>
      <c r="C12" s="46" t="s">
        <v>18</v>
      </c>
      <c r="D12" s="46"/>
      <c r="E12" s="2"/>
      <c r="F12" s="2"/>
    </row>
    <row r="13" spans="1:6" x14ac:dyDescent="0.35">
      <c r="A13" s="24" t="s">
        <v>19</v>
      </c>
      <c r="B13" s="14" t="s">
        <v>20</v>
      </c>
      <c r="C13" s="21" t="s">
        <v>21</v>
      </c>
      <c r="D13" s="19">
        <v>0.2</v>
      </c>
      <c r="E13" s="16">
        <v>29.5</v>
      </c>
      <c r="F13" s="16">
        <f ca="1">ROUND(INDIRECT(ADDRESS(ROW()+(0), COLUMN()+(-2), 1))*INDIRECT(ADDRESS(ROW()+(0), COLUMN()+(-1), 1)), 2)</f>
        <v>5.9</v>
      </c>
    </row>
    <row r="14" spans="1:6" x14ac:dyDescent="0.35">
      <c r="A14" s="24" t="s">
        <v>22</v>
      </c>
      <c r="B14" s="14" t="s">
        <v>20</v>
      </c>
      <c r="C14" s="21" t="s">
        <v>21</v>
      </c>
      <c r="D14" s="19">
        <v>0.2</v>
      </c>
      <c r="E14" s="16">
        <v>29.5</v>
      </c>
      <c r="F14" s="16">
        <f t="shared" ref="F14:F15" ca="1" si="0">ROUND(INDIRECT(ADDRESS(ROW()+(0), COLUMN()+(-2), 1))*INDIRECT(ADDRESS(ROW()+(0), COLUMN()+(-1), 1)), 2)</f>
        <v>5.9</v>
      </c>
    </row>
    <row r="15" spans="1:6" x14ac:dyDescent="0.35">
      <c r="A15" s="24" t="s">
        <v>23</v>
      </c>
      <c r="B15" s="14" t="s">
        <v>20</v>
      </c>
      <c r="C15" s="21" t="s">
        <v>24</v>
      </c>
      <c r="D15" s="19">
        <v>0.2</v>
      </c>
      <c r="E15" s="16">
        <v>23.4</v>
      </c>
      <c r="F15" s="16">
        <f t="shared" ca="1" si="0"/>
        <v>4.68</v>
      </c>
    </row>
    <row r="16" spans="1:6" ht="15" thickBot="1" x14ac:dyDescent="0.4">
      <c r="A16" s="24" t="s">
        <v>25</v>
      </c>
      <c r="B16" s="14" t="s">
        <v>20</v>
      </c>
      <c r="C16" s="21" t="s">
        <v>24</v>
      </c>
      <c r="D16" s="20">
        <v>0.2</v>
      </c>
      <c r="E16" s="16">
        <v>23.4</v>
      </c>
      <c r="F16" s="18">
        <f ca="1">ROUND(INDIRECT(ADDRESS(ROW()+(0), COLUMN()+(-2), 1))*INDIRECT(ADDRESS(ROW()+(0), COLUMN()+(-1), 1)), 2)</f>
        <v>4.68</v>
      </c>
    </row>
    <row r="17" spans="1:6" x14ac:dyDescent="0.35">
      <c r="A17" s="2"/>
      <c r="B17" s="2"/>
      <c r="C17" s="2"/>
      <c r="D17" s="45" t="s">
        <v>26</v>
      </c>
      <c r="E17" s="45"/>
      <c r="F17" s="4">
        <f ca="1">SUM(F13:F16)</f>
        <v>21.16</v>
      </c>
    </row>
    <row r="18" spans="1:6" x14ac:dyDescent="0.35">
      <c r="A18" s="1">
        <v>3</v>
      </c>
      <c r="B18" s="2"/>
      <c r="C18" s="47" t="s">
        <v>27</v>
      </c>
      <c r="D18" s="47"/>
      <c r="E18" s="2"/>
      <c r="F18" s="2"/>
    </row>
    <row r="19" spans="1:6" ht="15" thickBot="1" x14ac:dyDescent="0.4">
      <c r="A19" s="5"/>
      <c r="B19" s="6" t="s">
        <v>28</v>
      </c>
      <c r="C19" s="26" t="s">
        <v>27</v>
      </c>
      <c r="D19" s="20">
        <v>4</v>
      </c>
      <c r="E19" s="18">
        <f ca="1">F11+F17</f>
        <v>94.8</v>
      </c>
      <c r="F19" s="18">
        <f ca="1">ROUND(INDIRECT(ADDRESS(ROW()+(0), COLUMN()+(-2), 1))*INDIRECT(ADDRESS(ROW()+(0), COLUMN()+(-1), 1))/100, 2)</f>
        <v>3.79</v>
      </c>
    </row>
    <row r="20" spans="1:6" x14ac:dyDescent="0.35">
      <c r="A20" s="2"/>
      <c r="B20" s="2"/>
      <c r="C20" s="2"/>
      <c r="D20" s="39" t="s">
        <v>29</v>
      </c>
      <c r="E20" s="39"/>
      <c r="F20" s="32">
        <f ca="1">F11+F17+F19</f>
        <v>98.59</v>
      </c>
    </row>
  </sheetData>
  <mergeCells count="12">
    <mergeCell ref="D20:E20"/>
    <mergeCell ref="A1:F1"/>
    <mergeCell ref="A3:A4"/>
    <mergeCell ref="B3:B4"/>
    <mergeCell ref="C3:C4"/>
    <mergeCell ref="D3:D4"/>
    <mergeCell ref="F3:F4"/>
    <mergeCell ref="C5:D5"/>
    <mergeCell ref="D11:E11"/>
    <mergeCell ref="C12:D12"/>
    <mergeCell ref="D17:E17"/>
    <mergeCell ref="C18:D18"/>
  </mergeCells>
  <pageMargins left="0.59055118110236227" right="0.98425196850393704"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EFEB-A979-4317-9552-2B2C39634831}">
  <dimension ref="A1:F15"/>
  <sheetViews>
    <sheetView workbookViewId="0">
      <selection sqref="A1:F1"/>
    </sheetView>
  </sheetViews>
  <sheetFormatPr baseColWidth="10" defaultColWidth="11.453125" defaultRowHeight="14.5" x14ac:dyDescent="0.35"/>
  <cols>
    <col min="1" max="1" width="6.54296875" bestFit="1" customWidth="1"/>
    <col min="2" max="2" width="6.26953125" bestFit="1" customWidth="1"/>
    <col min="3" max="3" width="63.1796875" customWidth="1"/>
    <col min="4" max="4" width="11" bestFit="1" customWidth="1"/>
    <col min="5" max="5" width="8.7265625" bestFit="1" customWidth="1"/>
    <col min="6" max="6" width="7.81640625" bestFit="1" customWidth="1"/>
  </cols>
  <sheetData>
    <row r="1" spans="1:6" ht="108.5" customHeight="1" x14ac:dyDescent="0.35">
      <c r="A1" s="66" t="s">
        <v>55</v>
      </c>
      <c r="B1" s="67"/>
      <c r="C1" s="67"/>
      <c r="D1" s="67"/>
      <c r="E1" s="67"/>
      <c r="F1" s="68"/>
    </row>
    <row r="3" spans="1:6" x14ac:dyDescent="0.35">
      <c r="A3" s="48" t="s">
        <v>5</v>
      </c>
      <c r="B3" s="48" t="s">
        <v>6</v>
      </c>
      <c r="C3" s="48" t="s">
        <v>7</v>
      </c>
      <c r="D3" s="50" t="s">
        <v>8</v>
      </c>
      <c r="E3" s="28" t="s">
        <v>9</v>
      </c>
      <c r="F3" s="50" t="s">
        <v>10</v>
      </c>
    </row>
    <row r="4" spans="1:6" ht="15" thickBot="1" x14ac:dyDescent="0.4">
      <c r="A4" s="49"/>
      <c r="B4" s="49"/>
      <c r="C4" s="49"/>
      <c r="D4" s="51"/>
      <c r="E4" s="30" t="s">
        <v>11</v>
      </c>
      <c r="F4" s="51"/>
    </row>
    <row r="5" spans="1:6" x14ac:dyDescent="0.35">
      <c r="A5" s="27">
        <v>1</v>
      </c>
      <c r="B5" s="31"/>
      <c r="C5" s="52" t="s">
        <v>12</v>
      </c>
      <c r="D5" s="52"/>
      <c r="E5" s="31"/>
      <c r="F5" s="31"/>
    </row>
    <row r="6" spans="1:6" ht="19" customHeight="1" x14ac:dyDescent="0.35">
      <c r="A6" s="24" t="s">
        <v>51</v>
      </c>
      <c r="B6" s="14" t="s">
        <v>13</v>
      </c>
      <c r="C6" s="15" t="s">
        <v>57</v>
      </c>
      <c r="D6" s="19">
        <v>2</v>
      </c>
      <c r="E6" s="16">
        <f>82/20</f>
        <v>4.0999999999999996</v>
      </c>
      <c r="F6" s="16">
        <f ca="1">ROUND(INDIRECT(ADDRESS(ROW()+(0), COLUMN()+(-2), 1))*INDIRECT(ADDRESS(ROW()+(0), COLUMN()+(-1), 1)), 2)</f>
        <v>8.1999999999999993</v>
      </c>
    </row>
    <row r="7" spans="1:6" ht="24.5" customHeight="1" thickBot="1" x14ac:dyDescent="0.4">
      <c r="A7" s="24" t="s">
        <v>30</v>
      </c>
      <c r="B7" s="14" t="s">
        <v>53</v>
      </c>
      <c r="C7" s="15" t="s">
        <v>31</v>
      </c>
      <c r="D7" s="19">
        <v>1.26</v>
      </c>
      <c r="E7" s="16">
        <f>46.2/50</f>
        <v>0.92400000000000004</v>
      </c>
      <c r="F7" s="36">
        <f ca="1">ROUND(INDIRECT(ADDRESS(ROW()+(0), COLUMN()+(-2), 1))*INDIRECT(ADDRESS(ROW()+(0), COLUMN()+(-1), 1)), 2)</f>
        <v>1.1599999999999999</v>
      </c>
    </row>
    <row r="8" spans="1:6" x14ac:dyDescent="0.35">
      <c r="A8" s="31"/>
      <c r="B8" s="31"/>
      <c r="C8" s="31"/>
      <c r="D8" s="52" t="s">
        <v>17</v>
      </c>
      <c r="E8" s="52"/>
      <c r="F8" s="32">
        <f ca="1">SUM(F5:F7)</f>
        <v>9.36</v>
      </c>
    </row>
    <row r="9" spans="1:6" x14ac:dyDescent="0.35">
      <c r="A9" s="27">
        <v>2</v>
      </c>
      <c r="B9" s="31"/>
      <c r="C9" s="47" t="s">
        <v>18</v>
      </c>
      <c r="D9" s="47"/>
      <c r="E9" s="31"/>
      <c r="F9" s="31"/>
    </row>
    <row r="10" spans="1:6" x14ac:dyDescent="0.35">
      <c r="A10" s="24" t="s">
        <v>19</v>
      </c>
      <c r="B10" s="14" t="s">
        <v>20</v>
      </c>
      <c r="C10" s="21" t="s">
        <v>21</v>
      </c>
      <c r="D10" s="19">
        <v>0.12</v>
      </c>
      <c r="E10" s="16">
        <v>29.5</v>
      </c>
      <c r="F10" s="16">
        <f ca="1">ROUND(INDIRECT(ADDRESS(ROW()+(0), COLUMN()+(-2), 1))*INDIRECT(ADDRESS(ROW()+(0), COLUMN()+(-1), 1)), 2)</f>
        <v>3.54</v>
      </c>
    </row>
    <row r="11" spans="1:6" ht="15" thickBot="1" x14ac:dyDescent="0.4">
      <c r="A11" s="24" t="s">
        <v>23</v>
      </c>
      <c r="B11" s="14" t="s">
        <v>20</v>
      </c>
      <c r="C11" s="21" t="s">
        <v>24</v>
      </c>
      <c r="D11" s="19">
        <v>0.12</v>
      </c>
      <c r="E11" s="16">
        <v>23.4</v>
      </c>
      <c r="F11" s="36">
        <f t="shared" ref="F11" ca="1" si="0">ROUND(INDIRECT(ADDRESS(ROW()+(0), COLUMN()+(-2), 1))*INDIRECT(ADDRESS(ROW()+(0), COLUMN()+(-1), 1)), 2)</f>
        <v>2.81</v>
      </c>
    </row>
    <row r="12" spans="1:6" x14ac:dyDescent="0.35">
      <c r="A12" s="31"/>
      <c r="B12" s="31"/>
      <c r="C12" s="31"/>
      <c r="D12" s="52" t="s">
        <v>26</v>
      </c>
      <c r="E12" s="52"/>
      <c r="F12" s="32">
        <f ca="1">SUM(F10:F11)</f>
        <v>6.35</v>
      </c>
    </row>
    <row r="13" spans="1:6" x14ac:dyDescent="0.35">
      <c r="A13" s="27">
        <v>3</v>
      </c>
      <c r="B13" s="31"/>
      <c r="C13" s="47" t="s">
        <v>27</v>
      </c>
      <c r="D13" s="47"/>
      <c r="E13" s="31"/>
      <c r="F13" s="31"/>
    </row>
    <row r="14" spans="1:6" ht="15" thickBot="1" x14ac:dyDescent="0.4">
      <c r="A14" s="33"/>
      <c r="B14" s="34" t="s">
        <v>28</v>
      </c>
      <c r="C14" s="26" t="s">
        <v>27</v>
      </c>
      <c r="D14" s="20">
        <v>2</v>
      </c>
      <c r="E14" s="18">
        <f ca="1">F8+F12</f>
        <v>15.709999999999999</v>
      </c>
      <c r="F14" s="18">
        <f ca="1">ROUND(INDIRECT(ADDRESS(ROW()+(0), COLUMN()+(-2), 1))*INDIRECT(ADDRESS(ROW()+(0), COLUMN()+(-1), 1))/100, 2)</f>
        <v>0.31</v>
      </c>
    </row>
    <row r="15" spans="1:6" x14ac:dyDescent="0.35">
      <c r="A15" s="31"/>
      <c r="B15" s="31"/>
      <c r="C15" s="31"/>
      <c r="D15" s="39" t="s">
        <v>29</v>
      </c>
      <c r="E15" s="39"/>
      <c r="F15" s="32">
        <f ca="1">F8+F12+F14</f>
        <v>16.02</v>
      </c>
    </row>
  </sheetData>
  <mergeCells count="12">
    <mergeCell ref="C13:D13"/>
    <mergeCell ref="D15:E15"/>
    <mergeCell ref="C5:D5"/>
    <mergeCell ref="D8:E8"/>
    <mergeCell ref="C9:D9"/>
    <mergeCell ref="D12:E12"/>
    <mergeCell ref="A1:F1"/>
    <mergeCell ref="A3:A4"/>
    <mergeCell ref="B3:B4"/>
    <mergeCell ref="C3:C4"/>
    <mergeCell ref="D3:D4"/>
    <mergeCell ref="F3:F4"/>
  </mergeCells>
  <pageMargins left="0.59055118110236215" right="0.98425196850393704"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DB988-C0E2-4527-A25D-BB8C7846380B}">
  <dimension ref="A1:F15"/>
  <sheetViews>
    <sheetView topLeftCell="A5" workbookViewId="0">
      <selection activeCell="F12" sqref="F12"/>
    </sheetView>
  </sheetViews>
  <sheetFormatPr baseColWidth="10" defaultColWidth="11.453125" defaultRowHeight="14.5" x14ac:dyDescent="0.35"/>
  <cols>
    <col min="1" max="1" width="9.453125" style="17" customWidth="1"/>
    <col min="2" max="2" width="6.26953125" style="17" bestFit="1" customWidth="1"/>
    <col min="3" max="3" width="62.6328125" style="17" customWidth="1"/>
    <col min="4" max="4" width="12.81640625" style="17" customWidth="1"/>
    <col min="5" max="6" width="7.81640625" style="17" bestFit="1" customWidth="1"/>
  </cols>
  <sheetData>
    <row r="1" spans="1:6" ht="72.5" customHeight="1" x14ac:dyDescent="0.35">
      <c r="A1" s="57" t="s">
        <v>54</v>
      </c>
      <c r="B1" s="58"/>
      <c r="C1" s="58"/>
      <c r="D1" s="58"/>
      <c r="E1" s="58"/>
      <c r="F1" s="59"/>
    </row>
    <row r="3" spans="1:6" x14ac:dyDescent="0.35">
      <c r="A3" s="48" t="s">
        <v>5</v>
      </c>
      <c r="B3" s="48" t="s">
        <v>6</v>
      </c>
      <c r="C3" s="48" t="s">
        <v>7</v>
      </c>
      <c r="D3" s="48" t="s">
        <v>8</v>
      </c>
      <c r="E3" s="27" t="s">
        <v>9</v>
      </c>
      <c r="F3" s="48" t="s">
        <v>10</v>
      </c>
    </row>
    <row r="4" spans="1:6" ht="15" thickBot="1" x14ac:dyDescent="0.4">
      <c r="A4" s="49"/>
      <c r="B4" s="49"/>
      <c r="C4" s="49"/>
      <c r="D4" s="49"/>
      <c r="E4" s="29" t="s">
        <v>11</v>
      </c>
      <c r="F4" s="49"/>
    </row>
    <row r="5" spans="1:6" x14ac:dyDescent="0.35">
      <c r="A5" s="27">
        <v>1</v>
      </c>
      <c r="B5" s="31"/>
      <c r="C5" s="52" t="s">
        <v>12</v>
      </c>
      <c r="D5" s="52"/>
      <c r="E5" s="31"/>
      <c r="F5" s="31"/>
    </row>
    <row r="6" spans="1:6" ht="24" customHeight="1" x14ac:dyDescent="0.35">
      <c r="A6" s="24" t="s">
        <v>58</v>
      </c>
      <c r="B6" s="14" t="s">
        <v>13</v>
      </c>
      <c r="C6" s="15" t="s">
        <v>32</v>
      </c>
      <c r="D6" s="19">
        <v>4</v>
      </c>
      <c r="E6" s="16">
        <f>105/20</f>
        <v>5.25</v>
      </c>
      <c r="F6" s="16">
        <f ca="1">ROUND(INDIRECT(ADDRESS(ROW()+(0), COLUMN()+(-2), 1))*INDIRECT(ADDRESS(ROW()+(0), COLUMN()+(-1), 1)), 2)</f>
        <v>21</v>
      </c>
    </row>
    <row r="7" spans="1:6" ht="26" customHeight="1" thickBot="1" x14ac:dyDescent="0.4">
      <c r="A7" s="24" t="s">
        <v>30</v>
      </c>
      <c r="B7" s="14" t="s">
        <v>53</v>
      </c>
      <c r="C7" s="15" t="s">
        <v>31</v>
      </c>
      <c r="D7" s="19">
        <v>1.26</v>
      </c>
      <c r="E7" s="16">
        <f>46.2/50</f>
        <v>0.92400000000000004</v>
      </c>
      <c r="F7" s="36">
        <f ca="1">ROUND(INDIRECT(ADDRESS(ROW()+(0), COLUMN()+(-2), 1))*INDIRECT(ADDRESS(ROW()+(0), COLUMN()+(-1), 1)), 2)</f>
        <v>1.1599999999999999</v>
      </c>
    </row>
    <row r="8" spans="1:6" x14ac:dyDescent="0.35">
      <c r="A8" s="31"/>
      <c r="B8" s="31"/>
      <c r="C8" s="31"/>
      <c r="D8" s="52" t="s">
        <v>17</v>
      </c>
      <c r="E8" s="52"/>
      <c r="F8" s="32">
        <f ca="1">SUM(F4:F7)</f>
        <v>22.16</v>
      </c>
    </row>
    <row r="9" spans="1:6" x14ac:dyDescent="0.35">
      <c r="A9" s="27">
        <v>2</v>
      </c>
      <c r="B9" s="31"/>
      <c r="C9" s="47" t="s">
        <v>18</v>
      </c>
      <c r="D9" s="47"/>
      <c r="E9" s="31"/>
      <c r="F9" s="31"/>
    </row>
    <row r="10" spans="1:6" x14ac:dyDescent="0.35">
      <c r="A10" s="24" t="s">
        <v>19</v>
      </c>
      <c r="B10" s="14" t="s">
        <v>20</v>
      </c>
      <c r="C10" s="21" t="s">
        <v>21</v>
      </c>
      <c r="D10" s="19">
        <v>0.2</v>
      </c>
      <c r="E10" s="16">
        <v>29.5</v>
      </c>
      <c r="F10" s="16">
        <f ca="1">ROUND(INDIRECT(ADDRESS(ROW()+(0), COLUMN()+(-2), 1))*INDIRECT(ADDRESS(ROW()+(0), COLUMN()+(-1), 1)), 2)</f>
        <v>5.9</v>
      </c>
    </row>
    <row r="11" spans="1:6" ht="15" thickBot="1" x14ac:dyDescent="0.4">
      <c r="A11" s="24" t="s">
        <v>22</v>
      </c>
      <c r="B11" s="14" t="s">
        <v>20</v>
      </c>
      <c r="C11" s="21" t="s">
        <v>24</v>
      </c>
      <c r="D11" s="20">
        <v>0.2</v>
      </c>
      <c r="E11" s="18">
        <v>23.4</v>
      </c>
      <c r="F11" s="36">
        <f ca="1">ROUND(INDIRECT(ADDRESS(ROW()+(0), COLUMN()+(-2), 1))*INDIRECT(ADDRESS(ROW()+(0), COLUMN()+(-1), 1)), 2)</f>
        <v>4.68</v>
      </c>
    </row>
    <row r="12" spans="1:6" x14ac:dyDescent="0.35">
      <c r="A12" s="31"/>
      <c r="B12" s="31"/>
      <c r="C12" s="31"/>
      <c r="D12" s="52" t="s">
        <v>26</v>
      </c>
      <c r="E12" s="52"/>
      <c r="F12" s="32">
        <f ca="1">SUM(F10:F11)</f>
        <v>10.58</v>
      </c>
    </row>
    <row r="13" spans="1:6" x14ac:dyDescent="0.35">
      <c r="A13" s="27">
        <v>3</v>
      </c>
      <c r="B13" s="31"/>
      <c r="C13" s="47" t="s">
        <v>27</v>
      </c>
      <c r="D13" s="47"/>
      <c r="E13" s="31"/>
      <c r="F13" s="31"/>
    </row>
    <row r="14" spans="1:6" ht="15" thickBot="1" x14ac:dyDescent="0.4">
      <c r="A14" s="33"/>
      <c r="B14" s="34" t="s">
        <v>28</v>
      </c>
      <c r="C14" s="26" t="s">
        <v>27</v>
      </c>
      <c r="D14" s="20">
        <v>4</v>
      </c>
      <c r="E14" s="18">
        <f ca="1">ROUND(SUM(INDIRECT(ADDRESS(ROW()+(-2), COLUMN()+(1), 1)),INDIRECT(ADDRESS(ROW()+(-6), COLUMN()+(1), 1))), 2)</f>
        <v>32.74</v>
      </c>
      <c r="F14" s="18">
        <f ca="1">ROUND(INDIRECT(ADDRESS(ROW()+(0), COLUMN()+(-2), 1))*INDIRECT(ADDRESS(ROW()+(0), COLUMN()+(-1), 1))/100, 2)</f>
        <v>1.31</v>
      </c>
    </row>
    <row r="15" spans="1:6" ht="15" thickBot="1" x14ac:dyDescent="0.4">
      <c r="A15" s="53" t="s">
        <v>33</v>
      </c>
      <c r="B15" s="54"/>
      <c r="C15" s="55"/>
      <c r="D15" s="56" t="s">
        <v>29</v>
      </c>
      <c r="E15" s="39"/>
      <c r="F15" s="32">
        <f ca="1">F14+F12+F8</f>
        <v>34.049999999999997</v>
      </c>
    </row>
  </sheetData>
  <mergeCells count="13">
    <mergeCell ref="A15:C15"/>
    <mergeCell ref="D15:E15"/>
    <mergeCell ref="A1:F1"/>
    <mergeCell ref="A3:A4"/>
    <mergeCell ref="B3:B4"/>
    <mergeCell ref="C3:C4"/>
    <mergeCell ref="D3:D4"/>
    <mergeCell ref="F3:F4"/>
    <mergeCell ref="C5:D5"/>
    <mergeCell ref="D8:E8"/>
    <mergeCell ref="C9:D9"/>
    <mergeCell ref="D12:E12"/>
    <mergeCell ref="C13:D13"/>
  </mergeCells>
  <pageMargins left="0.59055118110236227" right="0.98425196850393704"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4BAD-E3E8-4CE4-A678-09B22AF7DE1C}">
  <dimension ref="A1:F15"/>
  <sheetViews>
    <sheetView workbookViewId="0">
      <selection activeCell="H12" sqref="H12"/>
    </sheetView>
  </sheetViews>
  <sheetFormatPr baseColWidth="10" defaultColWidth="11.453125" defaultRowHeight="14.5" x14ac:dyDescent="0.35"/>
  <cols>
    <col min="1" max="1" width="11.6328125" style="17" customWidth="1"/>
    <col min="2" max="2" width="6.26953125" style="17" bestFit="1" customWidth="1"/>
    <col min="3" max="3" width="49.08984375" style="17" customWidth="1"/>
    <col min="4" max="4" width="10.453125" style="17" bestFit="1" customWidth="1"/>
    <col min="5" max="6" width="8.7265625" style="17" bestFit="1" customWidth="1"/>
    <col min="7" max="16384" width="11.453125" style="17"/>
  </cols>
  <sheetData>
    <row r="1" spans="1:6" ht="133" customHeight="1" x14ac:dyDescent="0.35">
      <c r="A1" s="57" t="s">
        <v>56</v>
      </c>
      <c r="B1" s="58"/>
      <c r="C1" s="58"/>
      <c r="D1" s="58"/>
      <c r="E1" s="58"/>
      <c r="F1" s="59"/>
    </row>
    <row r="3" spans="1:6" x14ac:dyDescent="0.35">
      <c r="A3" s="48" t="s">
        <v>5</v>
      </c>
      <c r="B3" s="48" t="s">
        <v>6</v>
      </c>
      <c r="C3" s="48" t="s">
        <v>7</v>
      </c>
      <c r="D3" s="48" t="s">
        <v>8</v>
      </c>
      <c r="E3" s="27" t="s">
        <v>9</v>
      </c>
      <c r="F3" s="48" t="s">
        <v>10</v>
      </c>
    </row>
    <row r="4" spans="1:6" ht="15" thickBot="1" x14ac:dyDescent="0.4">
      <c r="A4" s="49"/>
      <c r="B4" s="49"/>
      <c r="C4" s="49"/>
      <c r="D4" s="49"/>
      <c r="E4" s="29" t="s">
        <v>11</v>
      </c>
      <c r="F4" s="49"/>
    </row>
    <row r="5" spans="1:6" x14ac:dyDescent="0.35">
      <c r="A5" s="27">
        <v>1</v>
      </c>
      <c r="B5" s="31"/>
      <c r="C5" s="52" t="s">
        <v>12</v>
      </c>
      <c r="D5" s="52"/>
      <c r="E5" s="31"/>
      <c r="F5" s="31"/>
    </row>
    <row r="6" spans="1:6" ht="24.5" customHeight="1" x14ac:dyDescent="0.35">
      <c r="A6" s="24" t="s">
        <v>59</v>
      </c>
      <c r="B6" s="14" t="s">
        <v>13</v>
      </c>
      <c r="C6" s="15" t="s">
        <v>34</v>
      </c>
      <c r="D6" s="19">
        <v>8.33</v>
      </c>
      <c r="E6" s="16">
        <f>68/25</f>
        <v>2.72</v>
      </c>
      <c r="F6" s="16">
        <f ca="1">ROUND(INDIRECT(ADDRESS(ROW()+(0), COLUMN()+(-2), 1))*INDIRECT(ADDRESS(ROW()+(0), COLUMN()+(-1), 1)), 2)</f>
        <v>22.66</v>
      </c>
    </row>
    <row r="7" spans="1:6" ht="23.5" customHeight="1" thickBot="1" x14ac:dyDescent="0.4">
      <c r="A7" s="24" t="s">
        <v>15</v>
      </c>
      <c r="B7" s="14" t="s">
        <v>13</v>
      </c>
      <c r="C7" s="15" t="s">
        <v>35</v>
      </c>
      <c r="D7" s="20">
        <v>0.33400000000000002</v>
      </c>
      <c r="E7" s="18">
        <f>220/25</f>
        <v>8.8000000000000007</v>
      </c>
      <c r="F7" s="18">
        <f ca="1">ROUND(INDIRECT(ADDRESS(ROW()+(0), COLUMN()+(-2), 1))*INDIRECT(ADDRESS(ROW()+(0), COLUMN()+(-1), 1)), 2)</f>
        <v>2.94</v>
      </c>
    </row>
    <row r="8" spans="1:6" x14ac:dyDescent="0.35">
      <c r="A8" s="31"/>
      <c r="B8" s="31"/>
      <c r="C8" s="31"/>
      <c r="D8" s="52" t="s">
        <v>17</v>
      </c>
      <c r="E8" s="52"/>
      <c r="F8" s="32">
        <f ca="1">F6+F7</f>
        <v>25.6</v>
      </c>
    </row>
    <row r="9" spans="1:6" x14ac:dyDescent="0.35">
      <c r="A9" s="27">
        <v>2</v>
      </c>
      <c r="B9" s="31"/>
      <c r="C9" s="47" t="s">
        <v>18</v>
      </c>
      <c r="D9" s="47"/>
      <c r="E9" s="31"/>
      <c r="F9" s="31"/>
    </row>
    <row r="10" spans="1:6" x14ac:dyDescent="0.35">
      <c r="A10" s="24" t="s">
        <v>19</v>
      </c>
      <c r="B10" s="14" t="s">
        <v>20</v>
      </c>
      <c r="C10" s="21" t="s">
        <v>36</v>
      </c>
      <c r="D10" s="19">
        <v>0.2</v>
      </c>
      <c r="E10" s="16">
        <v>29.5</v>
      </c>
      <c r="F10" s="16">
        <f ca="1">ROUND(INDIRECT(ADDRESS(ROW()+(0), COLUMN()+(-2), 1))*INDIRECT(ADDRESS(ROW()+(0), COLUMN()+(-1), 1)), 2)</f>
        <v>5.9</v>
      </c>
    </row>
    <row r="11" spans="1:6" ht="15" thickBot="1" x14ac:dyDescent="0.4">
      <c r="A11" s="24" t="s">
        <v>22</v>
      </c>
      <c r="B11" s="14" t="s">
        <v>20</v>
      </c>
      <c r="C11" s="21" t="s">
        <v>37</v>
      </c>
      <c r="D11" s="20">
        <v>0.2</v>
      </c>
      <c r="E11" s="18">
        <v>23.4</v>
      </c>
      <c r="F11" s="18">
        <f ca="1">ROUND(INDIRECT(ADDRESS(ROW()+(0), COLUMN()+(-2), 1))*INDIRECT(ADDRESS(ROW()+(0), COLUMN()+(-1), 1)), 2)</f>
        <v>4.68</v>
      </c>
    </row>
    <row r="12" spans="1:6" x14ac:dyDescent="0.35">
      <c r="A12" s="31"/>
      <c r="B12" s="31"/>
      <c r="C12" s="31"/>
      <c r="D12" s="52" t="s">
        <v>26</v>
      </c>
      <c r="E12" s="52"/>
      <c r="F12" s="32">
        <f ca="1">SUM(F10:F11)</f>
        <v>10.58</v>
      </c>
    </row>
    <row r="13" spans="1:6" x14ac:dyDescent="0.35">
      <c r="A13" s="27">
        <v>3</v>
      </c>
      <c r="B13" s="31"/>
      <c r="C13" s="47" t="s">
        <v>27</v>
      </c>
      <c r="D13" s="47"/>
      <c r="E13" s="31"/>
      <c r="F13" s="31"/>
    </row>
    <row r="14" spans="1:6" ht="15" thickBot="1" x14ac:dyDescent="0.4">
      <c r="A14" s="33"/>
      <c r="B14" s="34" t="s">
        <v>28</v>
      </c>
      <c r="C14" s="26" t="s">
        <v>27</v>
      </c>
      <c r="D14" s="20">
        <v>2</v>
      </c>
      <c r="E14" s="18">
        <f ca="1">ROUND(SUM(INDIRECT(ADDRESS(ROW()+(-2), COLUMN()+(1), 1)),INDIRECT(ADDRESS(ROW()+(-6), COLUMN()+(1), 1))), 2)</f>
        <v>36.18</v>
      </c>
      <c r="F14" s="18">
        <f ca="1">ROUND(INDIRECT(ADDRESS(ROW()+(0), COLUMN()+(-2), 1))*INDIRECT(ADDRESS(ROW()+(0), COLUMN()+(-1), 1))/100, 2)</f>
        <v>0.72</v>
      </c>
    </row>
    <row r="15" spans="1:6" x14ac:dyDescent="0.35">
      <c r="A15" s="31"/>
      <c r="B15" s="31"/>
      <c r="C15" s="31"/>
      <c r="D15" s="39" t="s">
        <v>29</v>
      </c>
      <c r="E15" s="39"/>
      <c r="F15" s="32">
        <f ca="1">SUM(F14,F12,F8)</f>
        <v>36.900000000000006</v>
      </c>
    </row>
  </sheetData>
  <mergeCells count="12">
    <mergeCell ref="D15:E15"/>
    <mergeCell ref="A1:F1"/>
    <mergeCell ref="A3:A4"/>
    <mergeCell ref="B3:B4"/>
    <mergeCell ref="C3:C4"/>
    <mergeCell ref="D3:D4"/>
    <mergeCell ref="F3:F4"/>
    <mergeCell ref="C5:D5"/>
    <mergeCell ref="D8:E8"/>
    <mergeCell ref="C9:D9"/>
    <mergeCell ref="D12:E12"/>
    <mergeCell ref="C13:D13"/>
  </mergeCells>
  <pageMargins left="0.59055118110236227" right="0.98425196850393704"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08A2-B702-4FBC-B00B-789F9C9B991C}">
  <dimension ref="A1:F16"/>
  <sheetViews>
    <sheetView topLeftCell="A5" workbookViewId="0">
      <selection activeCell="G12" sqref="G12"/>
    </sheetView>
  </sheetViews>
  <sheetFormatPr baseColWidth="10" defaultColWidth="11.453125" defaultRowHeight="14.5" x14ac:dyDescent="0.35"/>
  <cols>
    <col min="1" max="1" width="10.26953125" bestFit="1" customWidth="1"/>
    <col min="2" max="2" width="6.08984375" customWidth="1"/>
    <col min="3" max="3" width="60.6328125" customWidth="1"/>
    <col min="4" max="6" width="8.7265625" bestFit="1" customWidth="1"/>
  </cols>
  <sheetData>
    <row r="1" spans="1:6" ht="76.5" customHeight="1" x14ac:dyDescent="0.35">
      <c r="A1" s="40" t="s">
        <v>61</v>
      </c>
      <c r="B1" s="41"/>
      <c r="C1" s="41"/>
      <c r="D1" s="41"/>
      <c r="E1" s="41"/>
      <c r="F1" s="42"/>
    </row>
    <row r="3" spans="1:6" x14ac:dyDescent="0.35">
      <c r="A3" s="48" t="s">
        <v>38</v>
      </c>
      <c r="B3" s="48" t="s">
        <v>39</v>
      </c>
      <c r="C3" s="48" t="s">
        <v>7</v>
      </c>
      <c r="D3" s="48" t="s">
        <v>40</v>
      </c>
      <c r="E3" s="27" t="s">
        <v>9</v>
      </c>
      <c r="F3" s="48" t="s">
        <v>10</v>
      </c>
    </row>
    <row r="4" spans="1:6" ht="15" thickBot="1" x14ac:dyDescent="0.4">
      <c r="A4" s="49"/>
      <c r="B4" s="49"/>
      <c r="C4" s="49"/>
      <c r="D4" s="49"/>
      <c r="E4" s="29" t="s">
        <v>41</v>
      </c>
      <c r="F4" s="49"/>
    </row>
    <row r="5" spans="1:6" x14ac:dyDescent="0.35">
      <c r="A5" s="1">
        <v>1</v>
      </c>
      <c r="B5" s="2"/>
      <c r="C5" s="45" t="s">
        <v>12</v>
      </c>
      <c r="D5" s="45"/>
      <c r="E5" s="2"/>
      <c r="F5" s="2"/>
    </row>
    <row r="6" spans="1:6" ht="20" x14ac:dyDescent="0.35">
      <c r="A6" s="24" t="s">
        <v>62</v>
      </c>
      <c r="B6" s="14" t="s">
        <v>13</v>
      </c>
      <c r="C6" s="15" t="s">
        <v>42</v>
      </c>
      <c r="D6" s="19">
        <v>3.08</v>
      </c>
      <c r="E6" s="16">
        <f>105/20</f>
        <v>5.25</v>
      </c>
      <c r="F6" s="16">
        <f ca="1">ROUND(INDIRECT(ADDRESS(ROW()+(0), COLUMN()+(-2), 1))*INDIRECT(ADDRESS(ROW()+(0), COLUMN()+(-1), 1)), 2)</f>
        <v>16.170000000000002</v>
      </c>
    </row>
    <row r="7" spans="1:6" ht="20.5" thickBot="1" x14ac:dyDescent="0.4">
      <c r="A7" s="24" t="s">
        <v>30</v>
      </c>
      <c r="B7" s="14" t="s">
        <v>53</v>
      </c>
      <c r="C7" s="15" t="s">
        <v>31</v>
      </c>
      <c r="D7" s="35">
        <v>1.26</v>
      </c>
      <c r="E7" s="36">
        <f>46.2/50</f>
        <v>0.92400000000000004</v>
      </c>
      <c r="F7" s="16">
        <f ca="1">ROUND(INDIRECT(ADDRESS(ROW()+(0), COLUMN()+(-2), 1))*INDIRECT(ADDRESS(ROW()+(0), COLUMN()+(-1), 1)), 2)</f>
        <v>1.1599999999999999</v>
      </c>
    </row>
    <row r="8" spans="1:6" x14ac:dyDescent="0.35">
      <c r="A8" s="2"/>
      <c r="B8" s="2"/>
      <c r="C8" s="60" t="s">
        <v>17</v>
      </c>
      <c r="D8" s="60"/>
      <c r="E8" s="60"/>
      <c r="F8" s="38">
        <f ca="1">SUM(F6:F7)</f>
        <v>17.330000000000002</v>
      </c>
    </row>
    <row r="9" spans="1:6" x14ac:dyDescent="0.35">
      <c r="A9" s="1">
        <v>2</v>
      </c>
      <c r="B9" s="2"/>
      <c r="C9" s="46" t="s">
        <v>18</v>
      </c>
      <c r="D9" s="46"/>
      <c r="E9" s="2"/>
      <c r="F9" s="2"/>
    </row>
    <row r="10" spans="1:6" x14ac:dyDescent="0.35">
      <c r="A10" s="24" t="s">
        <v>19</v>
      </c>
      <c r="B10" s="14" t="s">
        <v>20</v>
      </c>
      <c r="C10" s="21" t="s">
        <v>36</v>
      </c>
      <c r="D10" s="19">
        <v>0.2</v>
      </c>
      <c r="E10" s="16">
        <v>29.5</v>
      </c>
      <c r="F10" s="16">
        <f ca="1">ROUND(INDIRECT(ADDRESS(ROW()+(0), COLUMN()+(-2), 1))*INDIRECT(ADDRESS(ROW()+(0), COLUMN()+(-1), 1)), 2)</f>
        <v>5.9</v>
      </c>
    </row>
    <row r="11" spans="1:6" ht="15" thickBot="1" x14ac:dyDescent="0.4">
      <c r="A11" s="24" t="s">
        <v>22</v>
      </c>
      <c r="B11" s="14" t="s">
        <v>20</v>
      </c>
      <c r="C11" s="21" t="s">
        <v>37</v>
      </c>
      <c r="D11" s="20">
        <v>0.2</v>
      </c>
      <c r="E11" s="18">
        <v>23.4</v>
      </c>
      <c r="F11" s="18">
        <f ca="1">ROUND(INDIRECT(ADDRESS(ROW()+(0), COLUMN()+(-2), 1))*INDIRECT(ADDRESS(ROW()+(0), COLUMN()+(-1), 1)), 2)</f>
        <v>4.68</v>
      </c>
    </row>
    <row r="12" spans="1:6" x14ac:dyDescent="0.35">
      <c r="A12" s="2"/>
      <c r="B12" s="2"/>
      <c r="C12" s="60" t="s">
        <v>26</v>
      </c>
      <c r="D12" s="60"/>
      <c r="E12" s="60"/>
      <c r="F12" s="4">
        <f ca="1">SUM(F10:F11)</f>
        <v>10.58</v>
      </c>
    </row>
    <row r="13" spans="1:6" x14ac:dyDescent="0.35">
      <c r="A13" s="27">
        <v>3</v>
      </c>
      <c r="B13" s="37"/>
      <c r="C13" s="47" t="s">
        <v>27</v>
      </c>
      <c r="D13" s="47"/>
      <c r="E13" s="37"/>
      <c r="F13" s="37"/>
    </row>
    <row r="14" spans="1:6" ht="15" thickBot="1" x14ac:dyDescent="0.4">
      <c r="A14" s="34"/>
      <c r="B14" s="34" t="s">
        <v>28</v>
      </c>
      <c r="C14" s="26" t="s">
        <v>27</v>
      </c>
      <c r="D14" s="20">
        <v>2</v>
      </c>
      <c r="E14" s="18">
        <f ca="1">ROUND(SUM(INDIRECT(ADDRESS(ROW()+(-2), COLUMN()+(1), 1)),INDIRECT(ADDRESS(ROW()+(-6), COLUMN()+(1), 1))), 2)</f>
        <v>27.91</v>
      </c>
      <c r="F14" s="18">
        <f ca="1">ROUND(INDIRECT(ADDRESS(ROW()+(0), COLUMN()+(-2), 1))*INDIRECT(ADDRESS(ROW()+(0), COLUMN()+(-1), 1))/100, 2)</f>
        <v>0.56000000000000005</v>
      </c>
    </row>
    <row r="15" spans="1:6" x14ac:dyDescent="0.35">
      <c r="A15" s="37"/>
      <c r="B15" s="37"/>
      <c r="C15" s="39" t="s">
        <v>29</v>
      </c>
      <c r="D15" s="39"/>
      <c r="E15" s="39"/>
      <c r="F15" s="32">
        <f ca="1">SUM(F8,F12,F14)</f>
        <v>28.470000000000002</v>
      </c>
    </row>
    <row r="16" spans="1:6" x14ac:dyDescent="0.35">
      <c r="A16" s="2"/>
      <c r="B16" s="2"/>
      <c r="C16" s="2"/>
      <c r="D16" s="8"/>
      <c r="E16" s="8"/>
      <c r="F16" s="7"/>
    </row>
  </sheetData>
  <mergeCells count="12">
    <mergeCell ref="C15:E15"/>
    <mergeCell ref="C5:D5"/>
    <mergeCell ref="C8:E8"/>
    <mergeCell ref="C9:D9"/>
    <mergeCell ref="C12:E12"/>
    <mergeCell ref="C13:D13"/>
    <mergeCell ref="A1:F1"/>
    <mergeCell ref="A3:A4"/>
    <mergeCell ref="B3:B4"/>
    <mergeCell ref="C3:C4"/>
    <mergeCell ref="D3:D4"/>
    <mergeCell ref="F3:F4"/>
  </mergeCells>
  <pageMargins left="0.59055118110236227" right="0.98425196850393704"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AEFF8-8F19-4366-B3B5-0A211362D672}">
  <dimension ref="A1:L14"/>
  <sheetViews>
    <sheetView tabSelected="1" workbookViewId="0">
      <selection activeCell="H3" sqref="H3"/>
    </sheetView>
  </sheetViews>
  <sheetFormatPr baseColWidth="10" defaultColWidth="11.453125" defaultRowHeight="14.5" x14ac:dyDescent="0.35"/>
  <cols>
    <col min="1" max="1" width="6.54296875" bestFit="1" customWidth="1"/>
    <col min="2" max="2" width="6.26953125" bestFit="1" customWidth="1"/>
    <col min="3" max="3" width="54.36328125" customWidth="1"/>
    <col min="4" max="4" width="11" bestFit="1" customWidth="1"/>
    <col min="5" max="5" width="8.7265625" bestFit="1" customWidth="1"/>
    <col min="6" max="6" width="8.6328125" customWidth="1"/>
  </cols>
  <sheetData>
    <row r="1" spans="1:12" ht="63" customHeight="1" x14ac:dyDescent="0.35">
      <c r="A1" s="40" t="s">
        <v>63</v>
      </c>
      <c r="B1" s="41"/>
      <c r="C1" s="41"/>
      <c r="D1" s="41"/>
      <c r="E1" s="41"/>
      <c r="F1" s="42"/>
    </row>
    <row r="3" spans="1:12" x14ac:dyDescent="0.35">
      <c r="A3" s="48" t="s">
        <v>5</v>
      </c>
      <c r="B3" s="48" t="s">
        <v>6</v>
      </c>
      <c r="C3" s="48" t="s">
        <v>7</v>
      </c>
      <c r="D3" s="48" t="s">
        <v>8</v>
      </c>
      <c r="E3" s="27" t="s">
        <v>9</v>
      </c>
      <c r="F3" s="48" t="s">
        <v>10</v>
      </c>
    </row>
    <row r="4" spans="1:12" ht="15" thickBot="1" x14ac:dyDescent="0.4">
      <c r="A4" s="49"/>
      <c r="B4" s="49"/>
      <c r="C4" s="49"/>
      <c r="D4" s="49"/>
      <c r="E4" s="29" t="s">
        <v>11</v>
      </c>
      <c r="F4" s="49"/>
    </row>
    <row r="5" spans="1:12" x14ac:dyDescent="0.35">
      <c r="A5" s="27">
        <v>1</v>
      </c>
      <c r="B5" s="37"/>
      <c r="C5" s="52" t="s">
        <v>12</v>
      </c>
      <c r="D5" s="52"/>
      <c r="E5" s="37"/>
      <c r="F5" s="37"/>
    </row>
    <row r="6" spans="1:12" ht="20.5" thickBot="1" x14ac:dyDescent="0.4">
      <c r="A6" s="24" t="s">
        <v>43</v>
      </c>
      <c r="B6" s="14" t="s">
        <v>13</v>
      </c>
      <c r="C6" s="21" t="s">
        <v>64</v>
      </c>
      <c r="D6" s="20">
        <v>1.35</v>
      </c>
      <c r="E6" s="18">
        <f>120/20</f>
        <v>6</v>
      </c>
      <c r="F6" s="18">
        <f ca="1">ROUND(INDIRECT(ADDRESS(ROW()+(0), COLUMN()+(-2), 1))*INDIRECT(ADDRESS(ROW()+(0), COLUMN()+(-1), 1)), 2)</f>
        <v>8.1</v>
      </c>
    </row>
    <row r="7" spans="1:12" x14ac:dyDescent="0.35">
      <c r="A7" s="37"/>
      <c r="B7" s="37"/>
      <c r="C7" s="37"/>
      <c r="D7" s="65" t="s">
        <v>17</v>
      </c>
      <c r="E7" s="65"/>
      <c r="F7" s="32">
        <f ca="1">ROUND(SUM(INDIRECT(ADDRESS(ROW()+(-1), COLUMN()+(0), 1))), 2)</f>
        <v>8.1</v>
      </c>
    </row>
    <row r="8" spans="1:12" x14ac:dyDescent="0.35">
      <c r="A8" s="27">
        <v>2</v>
      </c>
      <c r="B8" s="37"/>
      <c r="C8" s="47" t="s">
        <v>18</v>
      </c>
      <c r="D8" s="47"/>
      <c r="E8" s="37"/>
      <c r="F8" s="37"/>
    </row>
    <row r="9" spans="1:12" x14ac:dyDescent="0.35">
      <c r="A9" s="24" t="s">
        <v>19</v>
      </c>
      <c r="B9" s="14" t="s">
        <v>20</v>
      </c>
      <c r="C9" s="21" t="s">
        <v>44</v>
      </c>
      <c r="D9" s="19">
        <v>0.1</v>
      </c>
      <c r="E9" s="16">
        <v>29.5</v>
      </c>
      <c r="F9" s="16">
        <f ca="1">ROUND(INDIRECT(ADDRESS(ROW()+(0), COLUMN()+(-2), 1))*INDIRECT(ADDRESS(ROW()+(0), COLUMN()+(-1), 1)), 2)</f>
        <v>2.95</v>
      </c>
    </row>
    <row r="10" spans="1:12" ht="15" thickBot="1" x14ac:dyDescent="0.4">
      <c r="A10" s="24" t="s">
        <v>22</v>
      </c>
      <c r="B10" s="14" t="s">
        <v>20</v>
      </c>
      <c r="C10" s="21" t="s">
        <v>45</v>
      </c>
      <c r="D10" s="20">
        <v>0.1</v>
      </c>
      <c r="E10" s="18">
        <v>23.4</v>
      </c>
      <c r="F10" s="18">
        <f ca="1">ROUND(INDIRECT(ADDRESS(ROW()+(0), COLUMN()+(-2), 1))*INDIRECT(ADDRESS(ROW()+(0), COLUMN()+(-1), 1)), 2)</f>
        <v>2.34</v>
      </c>
    </row>
    <row r="11" spans="1:12" x14ac:dyDescent="0.35">
      <c r="A11" s="37"/>
      <c r="B11" s="37"/>
      <c r="C11" s="37"/>
      <c r="D11" s="65" t="s">
        <v>26</v>
      </c>
      <c r="E11" s="65"/>
      <c r="F11" s="32">
        <f ca="1">ROUND(SUM(INDIRECT(ADDRESS(ROW()+(-1), COLUMN()+(0), 1)),INDIRECT(ADDRESS(ROW()+(-2), COLUMN()+(0), 1))), 2)</f>
        <v>5.29</v>
      </c>
    </row>
    <row r="12" spans="1:12" x14ac:dyDescent="0.35">
      <c r="A12" s="27">
        <v>3</v>
      </c>
      <c r="B12" s="37"/>
      <c r="C12" s="47" t="s">
        <v>27</v>
      </c>
      <c r="D12" s="47"/>
      <c r="E12" s="37"/>
      <c r="F12" s="37"/>
    </row>
    <row r="13" spans="1:12" ht="15" thickBot="1" x14ac:dyDescent="0.4">
      <c r="A13" s="34"/>
      <c r="B13" s="34" t="s">
        <v>28</v>
      </c>
      <c r="C13" s="26" t="s">
        <v>27</v>
      </c>
      <c r="D13" s="20">
        <v>2</v>
      </c>
      <c r="E13" s="18">
        <f ca="1">ROUND(SUM(INDIRECT(ADDRESS(ROW()+(-2), COLUMN()+(1), 1)),INDIRECT(ADDRESS(ROW()+(-6), COLUMN()+(1), 1))), 2)</f>
        <v>13.39</v>
      </c>
      <c r="F13" s="18">
        <f ca="1">ROUND(INDIRECT(ADDRESS(ROW()+(0), COLUMN()+(-2), 1))*INDIRECT(ADDRESS(ROW()+(0), COLUMN()+(-1), 1))/100, 2)</f>
        <v>0.27</v>
      </c>
    </row>
    <row r="14" spans="1:12" ht="15" thickBot="1" x14ac:dyDescent="0.4">
      <c r="A14" s="61" t="s">
        <v>33</v>
      </c>
      <c r="B14" s="62"/>
      <c r="C14" s="63"/>
      <c r="D14" s="64" t="s">
        <v>29</v>
      </c>
      <c r="E14" s="65"/>
      <c r="F14" s="32">
        <f ca="1">ROUND(SUM(INDIRECT(ADDRESS(ROW()+(-1), COLUMN()+(0), 1)),INDIRECT(ADDRESS(ROW()+(-3), COLUMN()+(0), 1)),INDIRECT(ADDRESS(ROW()+(-7), COLUMN()+(0), 1))), 2)</f>
        <v>13.66</v>
      </c>
      <c r="L14" s="9"/>
    </row>
  </sheetData>
  <mergeCells count="13">
    <mergeCell ref="A14:C14"/>
    <mergeCell ref="D14:E14"/>
    <mergeCell ref="A1:F1"/>
    <mergeCell ref="A3:A4"/>
    <mergeCell ref="B3:B4"/>
    <mergeCell ref="C3:C4"/>
    <mergeCell ref="D3:D4"/>
    <mergeCell ref="F3:F4"/>
    <mergeCell ref="C5:D5"/>
    <mergeCell ref="D7:E7"/>
    <mergeCell ref="C8:D8"/>
    <mergeCell ref="D11:E11"/>
    <mergeCell ref="C12:D12"/>
  </mergeCells>
  <pageMargins left="0.59055118110236227" right="0.98425196850393704"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a2ce72-6fae-46eb-ad36-186963c51f6b">
      <Terms xmlns="http://schemas.microsoft.com/office/infopath/2007/PartnerControls"/>
    </lcf76f155ced4ddcb4097134ff3c332f>
    <TaxCatchAll xmlns="772038dd-dac5-4a11-aa52-d55f03c32c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7D6B3B2B50E46BF5D816416321574" ma:contentTypeVersion="13" ma:contentTypeDescription="Create a new document." ma:contentTypeScope="" ma:versionID="4a755f3f8bcac6ca0d13138e1bbf7aca">
  <xsd:schema xmlns:xsd="http://www.w3.org/2001/XMLSchema" xmlns:xs="http://www.w3.org/2001/XMLSchema" xmlns:p="http://schemas.microsoft.com/office/2006/metadata/properties" xmlns:ns2="35a2ce72-6fae-46eb-ad36-186963c51f6b" xmlns:ns3="772038dd-dac5-4a11-aa52-d55f03c32c5e" targetNamespace="http://schemas.microsoft.com/office/2006/metadata/properties" ma:root="true" ma:fieldsID="21b545a6b02de47aee7f10f90b06c6ec" ns2:_="" ns3:_="">
    <xsd:import namespace="35a2ce72-6fae-46eb-ad36-186963c51f6b"/>
    <xsd:import namespace="772038dd-dac5-4a11-aa52-d55f03c32c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2ce72-6fae-46eb-ad36-186963c51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7f7755e-fa62-48cb-a116-db866e53f2e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2038dd-dac5-4a11-aa52-d55f03c32c5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e84d1c6-c922-4d15-bec1-a3d4369ce889}" ma:internalName="TaxCatchAll" ma:showField="CatchAllData" ma:web="772038dd-dac5-4a11-aa52-d55f03c32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CB542A-EEE7-43A6-A380-23895231E213}">
  <ds:schemaRefs>
    <ds:schemaRef ds:uri="http://schemas.microsoft.com/office/2006/metadata/properties"/>
    <ds:schemaRef ds:uri="http://schemas.microsoft.com/office/infopath/2007/PartnerControls"/>
    <ds:schemaRef ds:uri="35a2ce72-6fae-46eb-ad36-186963c51f6b"/>
    <ds:schemaRef ds:uri="772038dd-dac5-4a11-aa52-d55f03c32c5e"/>
  </ds:schemaRefs>
</ds:datastoreItem>
</file>

<file path=customXml/itemProps2.xml><?xml version="1.0" encoding="utf-8"?>
<ds:datastoreItem xmlns:ds="http://schemas.openxmlformats.org/officeDocument/2006/customXml" ds:itemID="{55F12401-95A4-4AC7-89A6-D314C3D441FD}">
  <ds:schemaRefs>
    <ds:schemaRef ds:uri="http://schemas.microsoft.com/sharepoint/v3/contenttype/forms"/>
  </ds:schemaRefs>
</ds:datastoreItem>
</file>

<file path=customXml/itemProps3.xml><?xml version="1.0" encoding="utf-8"?>
<ds:datastoreItem xmlns:ds="http://schemas.openxmlformats.org/officeDocument/2006/customXml" ds:itemID="{840B0F6C-BC68-4226-B96D-54B43F348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2ce72-6fae-46eb-ad36-186963c51f6b"/>
    <ds:schemaRef ds:uri="772038dd-dac5-4a11-aa52-d55f03c32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LA ELECCIÓN LO ES TODO</vt:lpstr>
      <vt:lpstr>Accent Quartz+HF-24 ImperGrip </vt:lpstr>
      <vt:lpstr>Rehabilitación completa AQ </vt:lpstr>
      <vt:lpstr>Rehabilitación MT2-G </vt:lpstr>
      <vt:lpstr>Accent Lite </vt:lpstr>
      <vt:lpstr>Pavimentos Deck Quartz </vt:lpstr>
      <vt:lpstr>Coronacion piscina Deck Floor </vt:lpstr>
      <vt:lpstr>Impermeabilización HF-24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Fabrice</dc:creator>
  <cp:keywords/>
  <dc:description/>
  <cp:lastModifiedBy>Miriam - PRODISEM</cp:lastModifiedBy>
  <cp:revision/>
  <dcterms:created xsi:type="dcterms:W3CDTF">2022-01-25T19:41:03Z</dcterms:created>
  <dcterms:modified xsi:type="dcterms:W3CDTF">2025-02-18T09:41:26Z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0x01010035C7D6B3B2B50E46BF5D816416321574</vt:lpwstr>
  </property>
  <property fmtid="{D5CDD505-2E9C-101B-9397-08002B2CF9AE}" pid="3" name="Order">
    <vt:r8>1970500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